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Лист1" sheetId="1" r:id="rId1"/>
  </sheets>
  <definedNames>
    <definedName name="_xlnm.Print_Titles" localSheetId="0">Лист1!$5:$6</definedName>
    <definedName name="_xlnm.Print_Area" localSheetId="0">Лист1!$A$1:$E$846</definedName>
  </definedNames>
  <calcPr calcId="152511"/>
</workbook>
</file>

<file path=xl/calcChain.xml><?xml version="1.0" encoding="utf-8"?>
<calcChain xmlns="http://schemas.openxmlformats.org/spreadsheetml/2006/main">
  <c r="B532" i="1" l="1"/>
  <c r="C532" i="1"/>
  <c r="D532" i="1" l="1"/>
  <c r="B149" i="1"/>
  <c r="D841" i="1"/>
  <c r="D838" i="1"/>
  <c r="D837" i="1" s="1"/>
  <c r="D836" i="1" s="1"/>
  <c r="D835" i="1" s="1"/>
  <c r="C837" i="1"/>
  <c r="C836" i="1" s="1"/>
  <c r="C835" i="1" s="1"/>
  <c r="C839" i="1" s="1"/>
  <c r="B837" i="1"/>
  <c r="B836" i="1" s="1"/>
  <c r="B835" i="1" s="1"/>
  <c r="B839" i="1" s="1"/>
  <c r="D839" i="1" l="1"/>
  <c r="D833" i="1" l="1"/>
  <c r="D830" i="1"/>
  <c r="D832" i="1"/>
  <c r="D831" i="1"/>
  <c r="D828" i="1"/>
  <c r="C827" i="1"/>
  <c r="B827" i="1"/>
  <c r="D826" i="1"/>
  <c r="C825" i="1"/>
  <c r="B825" i="1"/>
  <c r="D821" i="1"/>
  <c r="C820" i="1"/>
  <c r="B820" i="1"/>
  <c r="D819" i="1"/>
  <c r="C818" i="1"/>
  <c r="B818" i="1"/>
  <c r="D817" i="1"/>
  <c r="C816" i="1"/>
  <c r="B816" i="1"/>
  <c r="D815" i="1"/>
  <c r="D814" i="1"/>
  <c r="D813" i="1"/>
  <c r="C812" i="1"/>
  <c r="B812" i="1"/>
  <c r="D808" i="1"/>
  <c r="C807" i="1"/>
  <c r="B807" i="1"/>
  <c r="D806" i="1"/>
  <c r="C805" i="1"/>
  <c r="B805" i="1"/>
  <c r="D804" i="1"/>
  <c r="C803" i="1"/>
  <c r="B803" i="1"/>
  <c r="D802" i="1"/>
  <c r="D801" i="1"/>
  <c r="C800" i="1"/>
  <c r="B800" i="1"/>
  <c r="D798" i="1"/>
  <c r="D797" i="1"/>
  <c r="C796" i="1"/>
  <c r="B796" i="1"/>
  <c r="D792" i="1"/>
  <c r="D791" i="1"/>
  <c r="D790" i="1"/>
  <c r="C789" i="1"/>
  <c r="B789" i="1"/>
  <c r="C787" i="1"/>
  <c r="C785" i="1" s="1"/>
  <c r="B787" i="1"/>
  <c r="B785" i="1" s="1"/>
  <c r="D785" i="1"/>
  <c r="D784" i="1" s="1"/>
  <c r="C781" i="1"/>
  <c r="B781" i="1"/>
  <c r="D779" i="1"/>
  <c r="C778" i="1"/>
  <c r="B778" i="1"/>
  <c r="D777" i="1"/>
  <c r="C776" i="1"/>
  <c r="B776" i="1"/>
  <c r="D775" i="1"/>
  <c r="C774" i="1"/>
  <c r="B774" i="1"/>
  <c r="D771" i="1"/>
  <c r="C770" i="1"/>
  <c r="B770" i="1"/>
  <c r="D769" i="1"/>
  <c r="C768" i="1"/>
  <c r="B768" i="1"/>
  <c r="D765" i="1"/>
  <c r="C764" i="1"/>
  <c r="B764" i="1"/>
  <c r="B762" i="1" s="1"/>
  <c r="C760" i="1"/>
  <c r="B760" i="1"/>
  <c r="C759" i="1"/>
  <c r="B759" i="1"/>
  <c r="C758" i="1"/>
  <c r="B758" i="1"/>
  <c r="D756" i="1"/>
  <c r="C755" i="1"/>
  <c r="B755" i="1"/>
  <c r="D754" i="1"/>
  <c r="C753" i="1"/>
  <c r="B753" i="1"/>
  <c r="D752" i="1"/>
  <c r="C751" i="1"/>
  <c r="B751" i="1"/>
  <c r="D750" i="1"/>
  <c r="C749" i="1"/>
  <c r="B749" i="1"/>
  <c r="D748" i="1"/>
  <c r="C747" i="1"/>
  <c r="B747" i="1"/>
  <c r="D745" i="1"/>
  <c r="C744" i="1"/>
  <c r="B744" i="1"/>
  <c r="D743" i="1"/>
  <c r="C742" i="1"/>
  <c r="B742" i="1"/>
  <c r="D741" i="1"/>
  <c r="D740" i="1"/>
  <c r="C739" i="1"/>
  <c r="B739" i="1"/>
  <c r="D738" i="1"/>
  <c r="C737" i="1"/>
  <c r="B737" i="1"/>
  <c r="D736" i="1"/>
  <c r="D735" i="1"/>
  <c r="C734" i="1"/>
  <c r="B734" i="1"/>
  <c r="D733" i="1"/>
  <c r="D732" i="1"/>
  <c r="C731" i="1"/>
  <c r="B731" i="1"/>
  <c r="D728" i="1"/>
  <c r="C727" i="1"/>
  <c r="C726" i="1" s="1"/>
  <c r="C725" i="1" s="1"/>
  <c r="B727" i="1"/>
  <c r="C723" i="1"/>
  <c r="B723" i="1"/>
  <c r="C722" i="1"/>
  <c r="B722" i="1"/>
  <c r="C721" i="1"/>
  <c r="B721" i="1"/>
  <c r="D719" i="1"/>
  <c r="D718" i="1"/>
  <c r="C717" i="1"/>
  <c r="B717" i="1"/>
  <c r="B716" i="1" s="1"/>
  <c r="D715" i="1"/>
  <c r="C714" i="1"/>
  <c r="B714" i="1"/>
  <c r="B713" i="1" s="1"/>
  <c r="D712" i="1"/>
  <c r="C711" i="1"/>
  <c r="C708" i="1" s="1"/>
  <c r="B711" i="1"/>
  <c r="B708" i="1" s="1"/>
  <c r="D710" i="1"/>
  <c r="D709" i="1"/>
  <c r="D708" i="1" s="1"/>
  <c r="D706" i="1"/>
  <c r="D705" i="1"/>
  <c r="D704" i="1"/>
  <c r="D703" i="1"/>
  <c r="C702" i="1"/>
  <c r="C701" i="1" s="1"/>
  <c r="B702" i="1"/>
  <c r="B701" i="1" s="1"/>
  <c r="C699" i="1"/>
  <c r="B699" i="1"/>
  <c r="C698" i="1"/>
  <c r="B698" i="1"/>
  <c r="D696" i="1"/>
  <c r="D695" i="1"/>
  <c r="C694" i="1"/>
  <c r="C693" i="1" s="1"/>
  <c r="B694" i="1"/>
  <c r="D692" i="1"/>
  <c r="D691" i="1"/>
  <c r="C690" i="1"/>
  <c r="B690" i="1"/>
  <c r="D688" i="1"/>
  <c r="D687" i="1"/>
  <c r="C685" i="1"/>
  <c r="B685" i="1"/>
  <c r="D684" i="1"/>
  <c r="D683" i="1"/>
  <c r="C682" i="1"/>
  <c r="B682" i="1"/>
  <c r="D681" i="1"/>
  <c r="D680" i="1"/>
  <c r="C679" i="1"/>
  <c r="B679" i="1"/>
  <c r="D678" i="1"/>
  <c r="D677" i="1"/>
  <c r="C676" i="1"/>
  <c r="B676" i="1"/>
  <c r="D675" i="1"/>
  <c r="C674" i="1"/>
  <c r="B674" i="1"/>
  <c r="D673" i="1"/>
  <c r="D672" i="1"/>
  <c r="C671" i="1"/>
  <c r="B671" i="1"/>
  <c r="D670" i="1"/>
  <c r="D669" i="1"/>
  <c r="C668" i="1"/>
  <c r="B668" i="1"/>
  <c r="D667" i="1"/>
  <c r="D666" i="1"/>
  <c r="C665" i="1"/>
  <c r="B665" i="1"/>
  <c r="D664" i="1"/>
  <c r="D663" i="1"/>
  <c r="C662" i="1"/>
  <c r="B662" i="1"/>
  <c r="D658" i="1"/>
  <c r="C657" i="1"/>
  <c r="B657" i="1"/>
  <c r="D656" i="1"/>
  <c r="D655" i="1"/>
  <c r="C654" i="1"/>
  <c r="B654" i="1"/>
  <c r="B652" i="1" s="1"/>
  <c r="B651" i="1" s="1"/>
  <c r="D650" i="1"/>
  <c r="D649" i="1"/>
  <c r="C648" i="1"/>
  <c r="B648" i="1"/>
  <c r="D647" i="1"/>
  <c r="D646" i="1"/>
  <c r="C644" i="1"/>
  <c r="B644" i="1"/>
  <c r="D641" i="1"/>
  <c r="D640" i="1"/>
  <c r="D639" i="1"/>
  <c r="D637" i="1"/>
  <c r="C636" i="1"/>
  <c r="C635" i="1" s="1"/>
  <c r="B636" i="1"/>
  <c r="D633" i="1"/>
  <c r="C632" i="1"/>
  <c r="B632" i="1"/>
  <c r="B631" i="1" s="1"/>
  <c r="D630" i="1"/>
  <c r="C629" i="1"/>
  <c r="B629" i="1"/>
  <c r="B628" i="1" s="1"/>
  <c r="D627" i="1"/>
  <c r="C626" i="1"/>
  <c r="C625" i="1" s="1"/>
  <c r="B626" i="1"/>
  <c r="B625" i="1" s="1"/>
  <c r="D623" i="1"/>
  <c r="D622" i="1"/>
  <c r="C621" i="1"/>
  <c r="B621" i="1"/>
  <c r="B620" i="1" s="1"/>
  <c r="D617" i="1"/>
  <c r="C617" i="1"/>
  <c r="B617" i="1"/>
  <c r="D614" i="1"/>
  <c r="C614" i="1"/>
  <c r="B614" i="1"/>
  <c r="D613" i="1"/>
  <c r="C612" i="1"/>
  <c r="B612" i="1"/>
  <c r="D611" i="1"/>
  <c r="C610" i="1"/>
  <c r="B610" i="1"/>
  <c r="D609" i="1"/>
  <c r="C608" i="1"/>
  <c r="B608" i="1"/>
  <c r="D605" i="1"/>
  <c r="C604" i="1"/>
  <c r="B604" i="1"/>
  <c r="D603" i="1"/>
  <c r="C602" i="1"/>
  <c r="B602" i="1"/>
  <c r="C601" i="1"/>
  <c r="B601" i="1"/>
  <c r="C595" i="1"/>
  <c r="B595" i="1"/>
  <c r="D594" i="1"/>
  <c r="C593" i="1"/>
  <c r="B593" i="1"/>
  <c r="C592" i="1"/>
  <c r="B592" i="1"/>
  <c r="D590" i="1"/>
  <c r="C589" i="1"/>
  <c r="B589" i="1"/>
  <c r="B587" i="1" s="1"/>
  <c r="B586" i="1" s="1"/>
  <c r="D585" i="1"/>
  <c r="C584" i="1"/>
  <c r="B584" i="1"/>
  <c r="B582" i="1" s="1"/>
  <c r="D581" i="1"/>
  <c r="C580" i="1"/>
  <c r="C578" i="1" s="1"/>
  <c r="B580" i="1"/>
  <c r="B578" i="1" s="1"/>
  <c r="D577" i="1"/>
  <c r="C576" i="1"/>
  <c r="B576" i="1"/>
  <c r="D575" i="1"/>
  <c r="C574" i="1"/>
  <c r="B574" i="1"/>
  <c r="D570" i="1"/>
  <c r="C569" i="1"/>
  <c r="B569" i="1"/>
  <c r="D568" i="1"/>
  <c r="C567" i="1"/>
  <c r="B567" i="1"/>
  <c r="D563" i="1"/>
  <c r="C562" i="1"/>
  <c r="B562" i="1"/>
  <c r="D561" i="1"/>
  <c r="C560" i="1"/>
  <c r="B560" i="1"/>
  <c r="D556" i="1"/>
  <c r="D555" i="1"/>
  <c r="D554" i="1"/>
  <c r="C553" i="1"/>
  <c r="B553" i="1"/>
  <c r="D552" i="1"/>
  <c r="D551" i="1"/>
  <c r="D550" i="1"/>
  <c r="C549" i="1"/>
  <c r="B549" i="1"/>
  <c r="D546" i="1"/>
  <c r="D545" i="1"/>
  <c r="C544" i="1"/>
  <c r="B544" i="1"/>
  <c r="D543" i="1"/>
  <c r="D542" i="1"/>
  <c r="D541" i="1"/>
  <c r="C540" i="1"/>
  <c r="B540" i="1"/>
  <c r="D537" i="1"/>
  <c r="D536" i="1" s="1"/>
  <c r="C536" i="1"/>
  <c r="B536" i="1"/>
  <c r="D535" i="1"/>
  <c r="D534" i="1"/>
  <c r="B530" i="1"/>
  <c r="D529" i="1"/>
  <c r="D528" i="1"/>
  <c r="C527" i="1"/>
  <c r="B527" i="1"/>
  <c r="D526" i="1"/>
  <c r="D525" i="1"/>
  <c r="D524" i="1"/>
  <c r="C523" i="1"/>
  <c r="B523" i="1"/>
  <c r="C522" i="1"/>
  <c r="B522" i="1"/>
  <c r="C517" i="1"/>
  <c r="B517" i="1"/>
  <c r="C516" i="1"/>
  <c r="B516" i="1"/>
  <c r="C515" i="1"/>
  <c r="B515" i="1"/>
  <c r="C514" i="1"/>
  <c r="B514" i="1"/>
  <c r="D512" i="1"/>
  <c r="C511" i="1"/>
  <c r="C510" i="1" s="1"/>
  <c r="B511" i="1"/>
  <c r="D509" i="1"/>
  <c r="C508" i="1"/>
  <c r="B508" i="1"/>
  <c r="D507" i="1"/>
  <c r="C506" i="1"/>
  <c r="B506" i="1"/>
  <c r="D505" i="1"/>
  <c r="C504" i="1"/>
  <c r="B504" i="1"/>
  <c r="D501" i="1"/>
  <c r="D500" i="1"/>
  <c r="C499" i="1"/>
  <c r="B499" i="1"/>
  <c r="D498" i="1"/>
  <c r="D497" i="1"/>
  <c r="D496" i="1"/>
  <c r="C495" i="1"/>
  <c r="B495" i="1"/>
  <c r="D492" i="1"/>
  <c r="C491" i="1"/>
  <c r="B491" i="1"/>
  <c r="D490" i="1"/>
  <c r="C489" i="1"/>
  <c r="B489" i="1"/>
  <c r="D488" i="1"/>
  <c r="C487" i="1"/>
  <c r="B487" i="1"/>
  <c r="D486" i="1"/>
  <c r="C485" i="1"/>
  <c r="B485" i="1"/>
  <c r="D484" i="1"/>
  <c r="C483" i="1"/>
  <c r="B483" i="1"/>
  <c r="D482" i="1"/>
  <c r="C481" i="1"/>
  <c r="B481" i="1"/>
  <c r="D480" i="1"/>
  <c r="C479" i="1"/>
  <c r="B479" i="1"/>
  <c r="D478" i="1"/>
  <c r="D477" i="1"/>
  <c r="D476" i="1"/>
  <c r="C475" i="1"/>
  <c r="B475" i="1"/>
  <c r="D474" i="1"/>
  <c r="C473" i="1"/>
  <c r="B473" i="1"/>
  <c r="D470" i="1"/>
  <c r="D469" i="1"/>
  <c r="C468" i="1"/>
  <c r="B468" i="1"/>
  <c r="D467" i="1"/>
  <c r="D466" i="1"/>
  <c r="D465" i="1"/>
  <c r="C464" i="1"/>
  <c r="B464" i="1"/>
  <c r="D463" i="1"/>
  <c r="D462" i="1"/>
  <c r="D459" i="1"/>
  <c r="C458" i="1"/>
  <c r="B458" i="1"/>
  <c r="D457" i="1"/>
  <c r="C456" i="1"/>
  <c r="B456" i="1"/>
  <c r="D455" i="1"/>
  <c r="D454" i="1"/>
  <c r="C453" i="1"/>
  <c r="B453" i="1"/>
  <c r="D452" i="1"/>
  <c r="C451" i="1"/>
  <c r="B451" i="1"/>
  <c r="D450" i="1"/>
  <c r="C449" i="1"/>
  <c r="B449" i="1"/>
  <c r="D448" i="1"/>
  <c r="D447" i="1"/>
  <c r="C446" i="1"/>
  <c r="B446" i="1"/>
  <c r="D445" i="1"/>
  <c r="C444" i="1"/>
  <c r="B444" i="1"/>
  <c r="D443" i="1"/>
  <c r="C442" i="1"/>
  <c r="B442" i="1"/>
  <c r="C436" i="1"/>
  <c r="B436" i="1"/>
  <c r="C435" i="1"/>
  <c r="B435" i="1"/>
  <c r="C434" i="1"/>
  <c r="B434" i="1"/>
  <c r="D432" i="1"/>
  <c r="C431" i="1"/>
  <c r="B431" i="1"/>
  <c r="D430" i="1"/>
  <c r="C429" i="1"/>
  <c r="B429" i="1"/>
  <c r="D428" i="1"/>
  <c r="C427" i="1"/>
  <c r="B427" i="1"/>
  <c r="D426" i="1"/>
  <c r="C425" i="1"/>
  <c r="B425" i="1"/>
  <c r="D424" i="1"/>
  <c r="C423" i="1"/>
  <c r="B423" i="1"/>
  <c r="D422" i="1"/>
  <c r="C421" i="1"/>
  <c r="B421" i="1"/>
  <c r="D420" i="1"/>
  <c r="C419" i="1"/>
  <c r="B419" i="1"/>
  <c r="D418" i="1"/>
  <c r="C417" i="1"/>
  <c r="B417" i="1"/>
  <c r="D416" i="1"/>
  <c r="D415" i="1"/>
  <c r="C414" i="1"/>
  <c r="B414" i="1"/>
  <c r="D413" i="1"/>
  <c r="D412" i="1"/>
  <c r="C410" i="1"/>
  <c r="B410" i="1"/>
  <c r="D409" i="1"/>
  <c r="C408" i="1"/>
  <c r="B408" i="1"/>
  <c r="D406" i="1"/>
  <c r="C405" i="1"/>
  <c r="B405" i="1"/>
  <c r="B404" i="1" s="1"/>
  <c r="D402" i="1"/>
  <c r="D401" i="1"/>
  <c r="C400" i="1"/>
  <c r="C399" i="1" s="1"/>
  <c r="C398" i="1" s="1"/>
  <c r="B400" i="1"/>
  <c r="D397" i="1"/>
  <c r="C396" i="1"/>
  <c r="B396" i="1"/>
  <c r="D395" i="1"/>
  <c r="C394" i="1"/>
  <c r="B394" i="1"/>
  <c r="D393" i="1"/>
  <c r="C392" i="1"/>
  <c r="B392" i="1"/>
  <c r="D390" i="1"/>
  <c r="C389" i="1"/>
  <c r="B389" i="1"/>
  <c r="D388" i="1"/>
  <c r="C387" i="1"/>
  <c r="B387" i="1"/>
  <c r="D385" i="1"/>
  <c r="C384" i="1"/>
  <c r="B384" i="1"/>
  <c r="D383" i="1"/>
  <c r="C382" i="1"/>
  <c r="B382" i="1"/>
  <c r="D381" i="1"/>
  <c r="D380" i="1"/>
  <c r="C379" i="1"/>
  <c r="B379" i="1"/>
  <c r="D378" i="1"/>
  <c r="D377" i="1"/>
  <c r="C376" i="1"/>
  <c r="B376" i="1"/>
  <c r="D375" i="1"/>
  <c r="D374" i="1"/>
  <c r="C373" i="1"/>
  <c r="B373" i="1"/>
  <c r="D371" i="1"/>
  <c r="C370" i="1"/>
  <c r="B370" i="1"/>
  <c r="D365" i="1"/>
  <c r="D364" i="1"/>
  <c r="D363" i="1"/>
  <c r="D361" i="1"/>
  <c r="C360" i="1"/>
  <c r="B360" i="1"/>
  <c r="D359" i="1"/>
  <c r="D358" i="1"/>
  <c r="C357" i="1"/>
  <c r="B357" i="1"/>
  <c r="D352" i="1"/>
  <c r="C351" i="1"/>
  <c r="B351" i="1"/>
  <c r="D348" i="1"/>
  <c r="C347" i="1"/>
  <c r="B347" i="1"/>
  <c r="D344" i="1"/>
  <c r="C343" i="1"/>
  <c r="B343" i="1"/>
  <c r="D342" i="1"/>
  <c r="C341" i="1"/>
  <c r="B341" i="1"/>
  <c r="D339" i="1"/>
  <c r="C338" i="1"/>
  <c r="B338" i="1"/>
  <c r="D337" i="1"/>
  <c r="C336" i="1"/>
  <c r="B336" i="1"/>
  <c r="D335" i="1"/>
  <c r="C334" i="1"/>
  <c r="B334" i="1"/>
  <c r="D331" i="1"/>
  <c r="C330" i="1"/>
  <c r="B330" i="1"/>
  <c r="D329" i="1"/>
  <c r="C328" i="1"/>
  <c r="B328" i="1"/>
  <c r="D327" i="1"/>
  <c r="C326" i="1"/>
  <c r="B326" i="1"/>
  <c r="D325" i="1"/>
  <c r="C324" i="1"/>
  <c r="B324" i="1"/>
  <c r="D323" i="1"/>
  <c r="C322" i="1"/>
  <c r="B322" i="1"/>
  <c r="D321" i="1"/>
  <c r="C320" i="1"/>
  <c r="B320" i="1"/>
  <c r="D319" i="1"/>
  <c r="D318" i="1"/>
  <c r="C317" i="1"/>
  <c r="B317" i="1"/>
  <c r="D315" i="1"/>
  <c r="C314" i="1"/>
  <c r="B314" i="1"/>
  <c r="D313" i="1"/>
  <c r="C312" i="1"/>
  <c r="B312" i="1"/>
  <c r="D309" i="1"/>
  <c r="C308" i="1"/>
  <c r="B308" i="1"/>
  <c r="D306" i="1"/>
  <c r="C305" i="1"/>
  <c r="B305" i="1"/>
  <c r="D304" i="1"/>
  <c r="C303" i="1"/>
  <c r="B303" i="1"/>
  <c r="D301" i="1"/>
  <c r="D300" i="1"/>
  <c r="C299" i="1"/>
  <c r="B299" i="1"/>
  <c r="B298" i="1" s="1"/>
  <c r="C295" i="1"/>
  <c r="B295" i="1"/>
  <c r="C294" i="1"/>
  <c r="B294" i="1"/>
  <c r="D292" i="1"/>
  <c r="C291" i="1"/>
  <c r="B291" i="1"/>
  <c r="B290" i="1" s="1"/>
  <c r="D289" i="1"/>
  <c r="C288" i="1"/>
  <c r="C287" i="1" s="1"/>
  <c r="B288" i="1"/>
  <c r="D284" i="1"/>
  <c r="C281" i="1"/>
  <c r="B281" i="1"/>
  <c r="B279" i="1" s="1"/>
  <c r="D278" i="1"/>
  <c r="D277" i="1"/>
  <c r="C276" i="1"/>
  <c r="C275" i="1" s="1"/>
  <c r="B276" i="1"/>
  <c r="D268" i="1"/>
  <c r="C267" i="1"/>
  <c r="C266" i="1" s="1"/>
  <c r="B267" i="1"/>
  <c r="D265" i="1"/>
  <c r="C264" i="1"/>
  <c r="B264" i="1"/>
  <c r="B263" i="1" s="1"/>
  <c r="D262" i="1"/>
  <c r="D261" i="1"/>
  <c r="C260" i="1"/>
  <c r="B260" i="1"/>
  <c r="D259" i="1"/>
  <c r="C258" i="1"/>
  <c r="B258" i="1"/>
  <c r="D257" i="1"/>
  <c r="C256" i="1"/>
  <c r="B256" i="1"/>
  <c r="D255" i="1"/>
  <c r="D254" i="1"/>
  <c r="D252" i="1"/>
  <c r="C251" i="1"/>
  <c r="B251" i="1"/>
  <c r="D250" i="1"/>
  <c r="C249" i="1"/>
  <c r="B249" i="1"/>
  <c r="C248" i="1"/>
  <c r="B248" i="1"/>
  <c r="D246" i="1"/>
  <c r="C245" i="1"/>
  <c r="B245" i="1"/>
  <c r="D243" i="1"/>
  <c r="C242" i="1"/>
  <c r="B242" i="1"/>
  <c r="D241" i="1"/>
  <c r="C240" i="1"/>
  <c r="B240" i="1"/>
  <c r="D239" i="1"/>
  <c r="C238" i="1"/>
  <c r="B238" i="1"/>
  <c r="D237" i="1"/>
  <c r="C236" i="1"/>
  <c r="B236" i="1"/>
  <c r="D235" i="1"/>
  <c r="C234" i="1"/>
  <c r="B234" i="1"/>
  <c r="D231" i="1"/>
  <c r="C230" i="1"/>
  <c r="B230" i="1"/>
  <c r="D229" i="1"/>
  <c r="C228" i="1"/>
  <c r="B228" i="1"/>
  <c r="D226" i="1"/>
  <c r="C225" i="1"/>
  <c r="B225" i="1"/>
  <c r="D224" i="1"/>
  <c r="C223" i="1"/>
  <c r="B223" i="1"/>
  <c r="D222" i="1"/>
  <c r="C221" i="1"/>
  <c r="B221" i="1"/>
  <c r="D220" i="1"/>
  <c r="C219" i="1"/>
  <c r="B219" i="1"/>
  <c r="C215" i="1"/>
  <c r="C213" i="1" s="1"/>
  <c r="B215" i="1"/>
  <c r="B213" i="1" s="1"/>
  <c r="D212" i="1"/>
  <c r="D211" i="1"/>
  <c r="D210" i="1"/>
  <c r="C209" i="1"/>
  <c r="B209" i="1"/>
  <c r="D208" i="1"/>
  <c r="C207" i="1"/>
  <c r="B207" i="1"/>
  <c r="D206" i="1"/>
  <c r="C205" i="1"/>
  <c r="B205" i="1"/>
  <c r="D204" i="1"/>
  <c r="D203" i="1"/>
  <c r="D201" i="1"/>
  <c r="C200" i="1"/>
  <c r="B200" i="1"/>
  <c r="D199" i="1"/>
  <c r="C198" i="1"/>
  <c r="B198" i="1"/>
  <c r="D196" i="1"/>
  <c r="C195" i="1"/>
  <c r="B195" i="1"/>
  <c r="D194" i="1"/>
  <c r="C193" i="1"/>
  <c r="B193" i="1"/>
  <c r="C187" i="1"/>
  <c r="B187" i="1"/>
  <c r="C189" i="1"/>
  <c r="B189" i="1"/>
  <c r="C188" i="1"/>
  <c r="B188" i="1"/>
  <c r="D185" i="1"/>
  <c r="C184" i="1"/>
  <c r="B184" i="1"/>
  <c r="D183" i="1"/>
  <c r="C182" i="1"/>
  <c r="B182" i="1"/>
  <c r="D180" i="1"/>
  <c r="D179" i="1"/>
  <c r="C178" i="1"/>
  <c r="C174" i="1" s="1"/>
  <c r="B178" i="1"/>
  <c r="B174" i="1" s="1"/>
  <c r="C175" i="1"/>
  <c r="B175" i="1"/>
  <c r="D172" i="1"/>
  <c r="C171" i="1"/>
  <c r="B171" i="1"/>
  <c r="D170" i="1"/>
  <c r="C169" i="1"/>
  <c r="B169" i="1"/>
  <c r="D168" i="1"/>
  <c r="D167" i="1"/>
  <c r="C166" i="1"/>
  <c r="B166" i="1"/>
  <c r="D163" i="1"/>
  <c r="C162" i="1"/>
  <c r="C160" i="1" s="1"/>
  <c r="B162" i="1"/>
  <c r="D159" i="1"/>
  <c r="C158" i="1"/>
  <c r="B158" i="1"/>
  <c r="D157" i="1"/>
  <c r="C156" i="1"/>
  <c r="B156" i="1"/>
  <c r="C149" i="1"/>
  <c r="C151" i="1"/>
  <c r="B151" i="1"/>
  <c r="C150" i="1"/>
  <c r="B150" i="1"/>
  <c r="D147" i="1"/>
  <c r="C146" i="1"/>
  <c r="B146" i="1"/>
  <c r="D145" i="1"/>
  <c r="C144" i="1"/>
  <c r="B144" i="1"/>
  <c r="D139" i="1"/>
  <c r="C138" i="1"/>
  <c r="B138" i="1"/>
  <c r="B136" i="1" s="1"/>
  <c r="B135" i="1" s="1"/>
  <c r="D134" i="1"/>
  <c r="C133" i="1"/>
  <c r="B133" i="1"/>
  <c r="D130" i="1"/>
  <c r="C129" i="1"/>
  <c r="B129" i="1"/>
  <c r="D128" i="1"/>
  <c r="C127" i="1"/>
  <c r="B127" i="1"/>
  <c r="D126" i="1"/>
  <c r="C125" i="1"/>
  <c r="B125" i="1"/>
  <c r="D124" i="1"/>
  <c r="D123" i="1"/>
  <c r="C122" i="1"/>
  <c r="B122" i="1"/>
  <c r="D121" i="1"/>
  <c r="D120" i="1"/>
  <c r="C119" i="1"/>
  <c r="B119" i="1"/>
  <c r="D118" i="1"/>
  <c r="D117" i="1"/>
  <c r="C116" i="1"/>
  <c r="B116" i="1"/>
  <c r="C111" i="1"/>
  <c r="B111" i="1"/>
  <c r="D109" i="1"/>
  <c r="C108" i="1"/>
  <c r="C106" i="1" s="1"/>
  <c r="B108" i="1"/>
  <c r="B106" i="1" s="1"/>
  <c r="D105" i="1"/>
  <c r="C104" i="1"/>
  <c r="B104" i="1"/>
  <c r="B102" i="1" s="1"/>
  <c r="D99" i="1"/>
  <c r="D97" i="1"/>
  <c r="C96" i="1"/>
  <c r="B96" i="1"/>
  <c r="B94" i="1" s="1"/>
  <c r="D93" i="1"/>
  <c r="C92" i="1"/>
  <c r="B92" i="1"/>
  <c r="D89" i="1"/>
  <c r="C88" i="1"/>
  <c r="B88" i="1"/>
  <c r="D86" i="1"/>
  <c r="C85" i="1"/>
  <c r="B85" i="1"/>
  <c r="D84" i="1"/>
  <c r="C83" i="1"/>
  <c r="B83" i="1"/>
  <c r="D82" i="1"/>
  <c r="C81" i="1"/>
  <c r="B81" i="1"/>
  <c r="D80" i="1"/>
  <c r="C79" i="1"/>
  <c r="B79" i="1"/>
  <c r="D78" i="1"/>
  <c r="C77" i="1"/>
  <c r="B77" i="1"/>
  <c r="D76" i="1"/>
  <c r="C75" i="1"/>
  <c r="B75" i="1"/>
  <c r="D74" i="1"/>
  <c r="C73" i="1"/>
  <c r="B73" i="1"/>
  <c r="C69" i="1"/>
  <c r="B69" i="1"/>
  <c r="C67" i="1"/>
  <c r="B67" i="1"/>
  <c r="C66" i="1"/>
  <c r="B66" i="1"/>
  <c r="D64" i="1"/>
  <c r="C63" i="1"/>
  <c r="B63" i="1"/>
  <c r="D62" i="1"/>
  <c r="C61" i="1"/>
  <c r="B61" i="1"/>
  <c r="D58" i="1"/>
  <c r="C57" i="1"/>
  <c r="B57" i="1"/>
  <c r="B55" i="1" s="1"/>
  <c r="D54" i="1"/>
  <c r="C53" i="1"/>
  <c r="B53" i="1"/>
  <c r="D52" i="1"/>
  <c r="D51" i="1"/>
  <c r="C50" i="1"/>
  <c r="B50" i="1"/>
  <c r="D49" i="1"/>
  <c r="C48" i="1"/>
  <c r="B48" i="1"/>
  <c r="D47" i="1"/>
  <c r="C46" i="1"/>
  <c r="B46" i="1"/>
  <c r="D45" i="1"/>
  <c r="C44" i="1"/>
  <c r="B44" i="1"/>
  <c r="D39" i="1"/>
  <c r="D37" i="1"/>
  <c r="C36" i="1"/>
  <c r="B36" i="1"/>
  <c r="D35" i="1"/>
  <c r="C34" i="1"/>
  <c r="B34" i="1"/>
  <c r="D33" i="1"/>
  <c r="C32" i="1"/>
  <c r="B32" i="1"/>
  <c r="D30" i="1"/>
  <c r="C29" i="1"/>
  <c r="C27" i="1" s="1"/>
  <c r="B29" i="1"/>
  <c r="D26" i="1"/>
  <c r="C25" i="1"/>
  <c r="B25" i="1"/>
  <c r="B23" i="1" s="1"/>
  <c r="C21" i="1"/>
  <c r="B21" i="1"/>
  <c r="C20" i="1"/>
  <c r="B20" i="1"/>
  <c r="D18" i="1"/>
  <c r="D17" i="1"/>
  <c r="C16" i="1"/>
  <c r="B16" i="1"/>
  <c r="B15" i="1" s="1"/>
  <c r="D14" i="1"/>
  <c r="C13" i="1"/>
  <c r="B13" i="1"/>
  <c r="D12" i="1"/>
  <c r="C11" i="1"/>
  <c r="B11" i="1"/>
  <c r="C846" i="1" l="1"/>
  <c r="C843" i="1"/>
  <c r="B844" i="1"/>
  <c r="C844" i="1"/>
  <c r="B846" i="1"/>
  <c r="D846" i="1" s="1"/>
  <c r="B843" i="1"/>
  <c r="D843" i="1" s="1"/>
  <c r="D674" i="1"/>
  <c r="C660" i="1"/>
  <c r="C659" i="1" s="1"/>
  <c r="D267" i="1"/>
  <c r="B307" i="1"/>
  <c r="D225" i="1"/>
  <c r="G122" i="1"/>
  <c r="D25" i="1"/>
  <c r="D23" i="1" s="1"/>
  <c r="D79" i="1"/>
  <c r="D129" i="1"/>
  <c r="B142" i="1"/>
  <c r="B141" i="1" s="1"/>
  <c r="B154" i="1"/>
  <c r="B197" i="1"/>
  <c r="B191" i="1" s="1"/>
  <c r="D200" i="1"/>
  <c r="C202" i="1"/>
  <c r="D215" i="1"/>
  <c r="C253" i="1"/>
  <c r="D295" i="1"/>
  <c r="D679" i="1"/>
  <c r="D682" i="1"/>
  <c r="D690" i="1"/>
  <c r="D343" i="1"/>
  <c r="B697" i="1"/>
  <c r="D758" i="1"/>
  <c r="D760" i="1"/>
  <c r="B766" i="1"/>
  <c r="B823" i="1"/>
  <c r="B822" i="1" s="1"/>
  <c r="D827" i="1"/>
  <c r="D312" i="1"/>
  <c r="D219" i="1"/>
  <c r="D387" i="1"/>
  <c r="B110" i="1"/>
  <c r="D221" i="1"/>
  <c r="D408" i="1"/>
  <c r="D444" i="1"/>
  <c r="D458" i="1"/>
  <c r="D514" i="1"/>
  <c r="D516" i="1"/>
  <c r="B558" i="1"/>
  <c r="B557" i="1" s="1"/>
  <c r="B600" i="1"/>
  <c r="B598" i="1" s="1"/>
  <c r="B597" i="1" s="1"/>
  <c r="D604" i="1"/>
  <c r="D632" i="1"/>
  <c r="D631" i="1" s="1"/>
  <c r="C784" i="1"/>
  <c r="C783" i="1" s="1"/>
  <c r="D812" i="1"/>
  <c r="D818" i="1"/>
  <c r="C23" i="1"/>
  <c r="B247" i="1"/>
  <c r="D770" i="1"/>
  <c r="D781" i="1"/>
  <c r="D394" i="1"/>
  <c r="D800" i="1"/>
  <c r="B356" i="1"/>
  <c r="B355" i="1" s="1"/>
  <c r="D46" i="1"/>
  <c r="D61" i="1"/>
  <c r="D60" i="1" s="1"/>
  <c r="D59" i="1" s="1"/>
  <c r="D119" i="1"/>
  <c r="D127" i="1"/>
  <c r="B164" i="1"/>
  <c r="D242" i="1"/>
  <c r="C307" i="1"/>
  <c r="D330" i="1"/>
  <c r="D357" i="1"/>
  <c r="D434" i="1"/>
  <c r="D436" i="1"/>
  <c r="B520" i="1"/>
  <c r="D527" i="1"/>
  <c r="D544" i="1"/>
  <c r="D549" i="1"/>
  <c r="B565" i="1"/>
  <c r="B564" i="1" s="1"/>
  <c r="D569" i="1"/>
  <c r="D593" i="1"/>
  <c r="C600" i="1"/>
  <c r="D612" i="1"/>
  <c r="D701" i="1"/>
  <c r="D759" i="1"/>
  <c r="D778" i="1"/>
  <c r="D789" i="1"/>
  <c r="C799" i="1"/>
  <c r="C794" i="1" s="1"/>
  <c r="C793" i="1" s="1"/>
  <c r="D610" i="1"/>
  <c r="D122" i="1"/>
  <c r="B266" i="1"/>
  <c r="C391" i="1"/>
  <c r="C503" i="1"/>
  <c r="C502" i="1" s="1"/>
  <c r="D150" i="1"/>
  <c r="D149" i="1"/>
  <c r="D174" i="1"/>
  <c r="D173" i="1" s="1"/>
  <c r="D189" i="1"/>
  <c r="D209" i="1"/>
  <c r="C227" i="1"/>
  <c r="C218" i="1" s="1"/>
  <c r="D236" i="1"/>
  <c r="B386" i="1"/>
  <c r="D396" i="1"/>
  <c r="D419" i="1"/>
  <c r="D427" i="1"/>
  <c r="D475" i="1"/>
  <c r="D508" i="1"/>
  <c r="D592" i="1"/>
  <c r="D601" i="1"/>
  <c r="D608" i="1"/>
  <c r="D676" i="1"/>
  <c r="D699" i="1"/>
  <c r="D714" i="1"/>
  <c r="D717" i="1"/>
  <c r="D721" i="1"/>
  <c r="D723" i="1"/>
  <c r="C823" i="1"/>
  <c r="D66" i="1"/>
  <c r="D69" i="1"/>
  <c r="D77" i="1"/>
  <c r="D85" i="1"/>
  <c r="D125" i="1"/>
  <c r="G133" i="1"/>
  <c r="D195" i="1"/>
  <c r="D205" i="1"/>
  <c r="D223" i="1"/>
  <c r="D234" i="1"/>
  <c r="D317" i="1"/>
  <c r="D320" i="1"/>
  <c r="D328" i="1"/>
  <c r="D351" i="1"/>
  <c r="D373" i="1"/>
  <c r="D376" i="1"/>
  <c r="D451" i="1"/>
  <c r="B572" i="1"/>
  <c r="B571" i="1" s="1"/>
  <c r="D576" i="1"/>
  <c r="D602" i="1"/>
  <c r="D629" i="1"/>
  <c r="D628" i="1" s="1"/>
  <c r="D644" i="1"/>
  <c r="D648" i="1"/>
  <c r="D665" i="1"/>
  <c r="D671" i="1"/>
  <c r="B720" i="1"/>
  <c r="D744" i="1"/>
  <c r="D764" i="1"/>
  <c r="D762" i="1" s="1"/>
  <c r="B772" i="1"/>
  <c r="B780" i="1" s="1"/>
  <c r="D776" i="1"/>
  <c r="D29" i="1"/>
  <c r="D27" i="1" s="1"/>
  <c r="B114" i="1"/>
  <c r="G146" i="1"/>
  <c r="D230" i="1"/>
  <c r="D240" i="1"/>
  <c r="D288" i="1"/>
  <c r="D314" i="1"/>
  <c r="D334" i="1"/>
  <c r="D483" i="1"/>
  <c r="D491" i="1"/>
  <c r="F499" i="1"/>
  <c r="D506" i="1"/>
  <c r="D515" i="1"/>
  <c r="D523" i="1"/>
  <c r="D560" i="1"/>
  <c r="D574" i="1"/>
  <c r="D589" i="1"/>
  <c r="D731" i="1"/>
  <c r="D730" i="1" s="1"/>
  <c r="D742" i="1"/>
  <c r="C772" i="1"/>
  <c r="D803" i="1"/>
  <c r="D820" i="1"/>
  <c r="D228" i="1"/>
  <c r="D238" i="1"/>
  <c r="D435" i="1"/>
  <c r="D464" i="1"/>
  <c r="D481" i="1"/>
  <c r="D489" i="1"/>
  <c r="D504" i="1"/>
  <c r="D722" i="1"/>
  <c r="D16" i="1"/>
  <c r="D20" i="1"/>
  <c r="B60" i="1"/>
  <c r="B59" i="1" s="1"/>
  <c r="D63" i="1"/>
  <c r="B71" i="1"/>
  <c r="B98" i="1" s="1"/>
  <c r="D75" i="1"/>
  <c r="D83" i="1"/>
  <c r="D96" i="1"/>
  <c r="D156" i="1"/>
  <c r="D193" i="1"/>
  <c r="B227" i="1"/>
  <c r="B218" i="1" s="1"/>
  <c r="D245" i="1"/>
  <c r="D248" i="1"/>
  <c r="D260" i="1"/>
  <c r="D294" i="1"/>
  <c r="B302" i="1"/>
  <c r="D305" i="1"/>
  <c r="D308" i="1"/>
  <c r="D326" i="1"/>
  <c r="C333" i="1"/>
  <c r="D370" i="1"/>
  <c r="D379" i="1"/>
  <c r="F405" i="1"/>
  <c r="D442" i="1"/>
  <c r="D453" i="1"/>
  <c r="D456" i="1"/>
  <c r="D553" i="1"/>
  <c r="D584" i="1"/>
  <c r="C628" i="1"/>
  <c r="D657" i="1"/>
  <c r="C697" i="1"/>
  <c r="D711" i="1"/>
  <c r="C746" i="1"/>
  <c r="D753" i="1"/>
  <c r="D768" i="1"/>
  <c r="D774" i="1"/>
  <c r="D805" i="1"/>
  <c r="B42" i="1"/>
  <c r="B41" i="1" s="1"/>
  <c r="D67" i="1"/>
  <c r="D146" i="1"/>
  <c r="D169" i="1"/>
  <c r="D251" i="1"/>
  <c r="D299" i="1"/>
  <c r="D303" i="1"/>
  <c r="D324" i="1"/>
  <c r="B340" i="1"/>
  <c r="B433" i="1"/>
  <c r="B460" i="1"/>
  <c r="B471" i="1"/>
  <c r="D479" i="1"/>
  <c r="D487" i="1"/>
  <c r="D499" i="1"/>
  <c r="B503" i="1"/>
  <c r="D503" i="1" s="1"/>
  <c r="B538" i="1"/>
  <c r="D580" i="1"/>
  <c r="D626" i="1"/>
  <c r="D698" i="1"/>
  <c r="C730" i="1"/>
  <c r="D36" i="1"/>
  <c r="D144" i="1"/>
  <c r="D162" i="1"/>
  <c r="D160" i="1" s="1"/>
  <c r="C181" i="1"/>
  <c r="C173" i="1" s="1"/>
  <c r="D187" i="1"/>
  <c r="D198" i="1"/>
  <c r="B202" i="1"/>
  <c r="B316" i="1"/>
  <c r="D322" i="1"/>
  <c r="D341" i="1"/>
  <c r="D360" i="1"/>
  <c r="B407" i="1"/>
  <c r="B403" i="1" s="1"/>
  <c r="D410" i="1"/>
  <c r="D485" i="1"/>
  <c r="B494" i="1"/>
  <c r="B493" i="1" s="1"/>
  <c r="B547" i="1"/>
  <c r="D825" i="1"/>
  <c r="B31" i="1"/>
  <c r="D34" i="1"/>
  <c r="D44" i="1"/>
  <c r="D32" i="1"/>
  <c r="D50" i="1"/>
  <c r="B439" i="1"/>
  <c r="B693" i="1"/>
  <c r="D693" i="1" s="1"/>
  <c r="D694" i="1"/>
  <c r="D796" i="1"/>
  <c r="D48" i="1"/>
  <c r="D108" i="1"/>
  <c r="D106" i="1" s="1"/>
  <c r="C520" i="1"/>
  <c r="D522" i="1"/>
  <c r="D625" i="1"/>
  <c r="B660" i="1"/>
  <c r="D662" i="1"/>
  <c r="C822" i="1"/>
  <c r="C114" i="1"/>
  <c r="D116" i="1"/>
  <c r="D276" i="1"/>
  <c r="B275" i="1"/>
  <c r="B273" i="1" s="1"/>
  <c r="B391" i="1"/>
  <c r="D392" i="1"/>
  <c r="B9" i="1"/>
  <c r="B8" i="1" s="1"/>
  <c r="B19" i="1" s="1"/>
  <c r="C247" i="1"/>
  <c r="C244" i="1" s="1"/>
  <c r="D249" i="1"/>
  <c r="C279" i="1"/>
  <c r="D279" i="1" s="1"/>
  <c r="D281" i="1"/>
  <c r="D636" i="1"/>
  <c r="B635" i="1"/>
  <c r="B634" i="1" s="1"/>
  <c r="D53" i="1"/>
  <c r="D57" i="1"/>
  <c r="D55" i="1" s="1"/>
  <c r="B65" i="1"/>
  <c r="D73" i="1"/>
  <c r="D81" i="1"/>
  <c r="D92" i="1"/>
  <c r="D104" i="1"/>
  <c r="D111" i="1"/>
  <c r="G119" i="1"/>
  <c r="D133" i="1"/>
  <c r="D131" i="1" s="1"/>
  <c r="D138" i="1"/>
  <c r="D151" i="1"/>
  <c r="D158" i="1"/>
  <c r="D166" i="1"/>
  <c r="D184" i="1"/>
  <c r="D188" i="1"/>
  <c r="B244" i="1"/>
  <c r="B253" i="1"/>
  <c r="D258" i="1"/>
  <c r="D264" i="1"/>
  <c r="D291" i="1"/>
  <c r="D347" i="1"/>
  <c r="D384" i="1"/>
  <c r="D389" i="1"/>
  <c r="D400" i="1"/>
  <c r="D399" i="1" s="1"/>
  <c r="D414" i="1"/>
  <c r="D425" i="1"/>
  <c r="D446" i="1"/>
  <c r="D449" i="1"/>
  <c r="D468" i="1"/>
  <c r="D473" i="1"/>
  <c r="D495" i="1"/>
  <c r="D517" i="1"/>
  <c r="D540" i="1"/>
  <c r="D562" i="1"/>
  <c r="D567" i="1"/>
  <c r="D595" i="1"/>
  <c r="D621" i="1"/>
  <c r="C631" i="1"/>
  <c r="D654" i="1"/>
  <c r="D668" i="1"/>
  <c r="D702" i="1"/>
  <c r="D751" i="1"/>
  <c r="B799" i="1"/>
  <c r="D807" i="1"/>
  <c r="D816" i="1"/>
  <c r="D88" i="1"/>
  <c r="G116" i="1"/>
  <c r="D182" i="1"/>
  <c r="D338" i="1"/>
  <c r="D382" i="1"/>
  <c r="D423" i="1"/>
  <c r="D431" i="1"/>
  <c r="D511" i="1"/>
  <c r="D510" i="1" s="1"/>
  <c r="B624" i="1"/>
  <c r="D739" i="1"/>
  <c r="D749" i="1"/>
  <c r="B784" i="1"/>
  <c r="B783" i="1" s="1"/>
  <c r="G125" i="1"/>
  <c r="D171" i="1"/>
  <c r="D207" i="1"/>
  <c r="D336" i="1"/>
  <c r="D421" i="1"/>
  <c r="D429" i="1"/>
  <c r="B643" i="1"/>
  <c r="D685" i="1"/>
  <c r="D727" i="1"/>
  <c r="B730" i="1"/>
  <c r="D747" i="1"/>
  <c r="D755" i="1"/>
  <c r="B810" i="1"/>
  <c r="B809" i="1" s="1"/>
  <c r="C810" i="1"/>
  <c r="C766" i="1"/>
  <c r="C762" i="1"/>
  <c r="B726" i="1"/>
  <c r="D734" i="1"/>
  <c r="B746" i="1"/>
  <c r="D737" i="1"/>
  <c r="C720" i="1"/>
  <c r="C713" i="1"/>
  <c r="D713" i="1" s="1"/>
  <c r="C716" i="1"/>
  <c r="D716" i="1" s="1"/>
  <c r="C643" i="1"/>
  <c r="C652" i="1"/>
  <c r="C620" i="1"/>
  <c r="D620" i="1" s="1"/>
  <c r="C634" i="1"/>
  <c r="D578" i="1"/>
  <c r="C530" i="1"/>
  <c r="D530" i="1" s="1"/>
  <c r="C538" i="1"/>
  <c r="C558" i="1"/>
  <c r="C572" i="1"/>
  <c r="C587" i="1"/>
  <c r="C547" i="1"/>
  <c r="C565" i="1"/>
  <c r="C582" i="1"/>
  <c r="D582" i="1" s="1"/>
  <c r="C439" i="1"/>
  <c r="C460" i="1"/>
  <c r="C471" i="1"/>
  <c r="C494" i="1"/>
  <c r="B510" i="1"/>
  <c r="C386" i="1"/>
  <c r="B399" i="1"/>
  <c r="B398" i="1" s="1"/>
  <c r="D398" i="1" s="1"/>
  <c r="C404" i="1"/>
  <c r="D405" i="1"/>
  <c r="C407" i="1"/>
  <c r="C433" i="1"/>
  <c r="B369" i="1"/>
  <c r="C369" i="1"/>
  <c r="C298" i="1"/>
  <c r="C302" i="1"/>
  <c r="B333" i="1"/>
  <c r="C340" i="1"/>
  <c r="C316" i="1"/>
  <c r="C356" i="1"/>
  <c r="C273" i="1"/>
  <c r="B287" i="1"/>
  <c r="C290" i="1"/>
  <c r="D256" i="1"/>
  <c r="C263" i="1"/>
  <c r="D263" i="1" s="1"/>
  <c r="C197" i="1"/>
  <c r="B160" i="1"/>
  <c r="C164" i="1"/>
  <c r="B181" i="1"/>
  <c r="B173" i="1" s="1"/>
  <c r="D178" i="1"/>
  <c r="C154" i="1"/>
  <c r="B131" i="1"/>
  <c r="C136" i="1"/>
  <c r="C131" i="1"/>
  <c r="C142" i="1"/>
  <c r="C102" i="1"/>
  <c r="C94" i="1"/>
  <c r="D94" i="1" s="1"/>
  <c r="C71" i="1"/>
  <c r="C42" i="1"/>
  <c r="C55" i="1"/>
  <c r="C65" i="1"/>
  <c r="C60" i="1"/>
  <c r="C59" i="1" s="1"/>
  <c r="B27" i="1"/>
  <c r="C31" i="1"/>
  <c r="C15" i="1"/>
  <c r="D15" i="1" s="1"/>
  <c r="D13" i="1"/>
  <c r="D21" i="1"/>
  <c r="D11" i="1"/>
  <c r="C9" i="1"/>
  <c r="D844" i="1" l="1"/>
  <c r="D266" i="1"/>
  <c r="D307" i="1"/>
  <c r="D386" i="1"/>
  <c r="D316" i="1"/>
  <c r="D407" i="1"/>
  <c r="D164" i="1"/>
  <c r="D197" i="1"/>
  <c r="D253" i="1"/>
  <c r="D766" i="1"/>
  <c r="D202" i="1"/>
  <c r="D697" i="1"/>
  <c r="D460" i="1"/>
  <c r="B297" i="1"/>
  <c r="D65" i="1"/>
  <c r="D783" i="1"/>
  <c r="D244" i="1"/>
  <c r="D823" i="1"/>
  <c r="D822" i="1" s="1"/>
  <c r="B153" i="1"/>
  <c r="B186" i="1" s="1"/>
  <c r="D275" i="1"/>
  <c r="D520" i="1"/>
  <c r="D600" i="1"/>
  <c r="D273" i="1"/>
  <c r="D302" i="1"/>
  <c r="D433" i="1"/>
  <c r="D720" i="1"/>
  <c r="D799" i="1"/>
  <c r="B217" i="1"/>
  <c r="B271" i="1" s="1"/>
  <c r="D391" i="1"/>
  <c r="D114" i="1"/>
  <c r="D247" i="1"/>
  <c r="D772" i="1"/>
  <c r="B438" i="1"/>
  <c r="C113" i="1"/>
  <c r="D471" i="1"/>
  <c r="C598" i="1"/>
  <c r="C597" i="1" s="1"/>
  <c r="D597" i="1" s="1"/>
  <c r="D746" i="1"/>
  <c r="C624" i="1"/>
  <c r="D624" i="1" s="1"/>
  <c r="B659" i="1"/>
  <c r="D659" i="1" s="1"/>
  <c r="C729" i="1"/>
  <c r="C757" i="1" s="1"/>
  <c r="D218" i="1"/>
  <c r="B502" i="1"/>
  <c r="D660" i="1"/>
  <c r="B519" i="1"/>
  <c r="B591" i="1" s="1"/>
  <c r="B113" i="1"/>
  <c r="B148" i="1" s="1"/>
  <c r="B368" i="1"/>
  <c r="B638" i="1"/>
  <c r="D340" i="1"/>
  <c r="B332" i="1"/>
  <c r="D547" i="1"/>
  <c r="D538" i="1"/>
  <c r="B794" i="1"/>
  <c r="B793" i="1" s="1"/>
  <c r="B829" i="1" s="1"/>
  <c r="D227" i="1"/>
  <c r="C780" i="1"/>
  <c r="D780" i="1" s="1"/>
  <c r="D635" i="1"/>
  <c r="B38" i="1"/>
  <c r="D643" i="1"/>
  <c r="C809" i="1"/>
  <c r="C829" i="1" s="1"/>
  <c r="D810" i="1"/>
  <c r="D809" i="1" s="1"/>
  <c r="B729" i="1"/>
  <c r="D726" i="1"/>
  <c r="B725" i="1"/>
  <c r="D652" i="1"/>
  <c r="C651" i="1"/>
  <c r="D651" i="1" s="1"/>
  <c r="D634" i="1"/>
  <c r="D565" i="1"/>
  <c r="C564" i="1"/>
  <c r="D564" i="1" s="1"/>
  <c r="D558" i="1"/>
  <c r="C557" i="1"/>
  <c r="D557" i="1" s="1"/>
  <c r="D587" i="1"/>
  <c r="C586" i="1"/>
  <c r="D572" i="1"/>
  <c r="C571" i="1"/>
  <c r="D571" i="1" s="1"/>
  <c r="C519" i="1"/>
  <c r="D439" i="1"/>
  <c r="C438" i="1"/>
  <c r="D494" i="1"/>
  <c r="C493" i="1"/>
  <c r="D493" i="1" s="1"/>
  <c r="D404" i="1"/>
  <c r="C403" i="1"/>
  <c r="D403" i="1" s="1"/>
  <c r="D369" i="1"/>
  <c r="C368" i="1"/>
  <c r="D356" i="1"/>
  <c r="C355" i="1"/>
  <c r="D355" i="1" s="1"/>
  <c r="C332" i="1"/>
  <c r="D298" i="1"/>
  <c r="C297" i="1"/>
  <c r="D333" i="1"/>
  <c r="C285" i="1"/>
  <c r="D290" i="1"/>
  <c r="D287" i="1"/>
  <c r="B285" i="1"/>
  <c r="B293" i="1" s="1"/>
  <c r="C217" i="1"/>
  <c r="C191" i="1"/>
  <c r="D191" i="1" s="1"/>
  <c r="D181" i="1"/>
  <c r="C153" i="1"/>
  <c r="D154" i="1"/>
  <c r="D142" i="1"/>
  <c r="C141" i="1"/>
  <c r="D141" i="1" s="1"/>
  <c r="D136" i="1"/>
  <c r="D135" i="1" s="1"/>
  <c r="C135" i="1"/>
  <c r="C110" i="1"/>
  <c r="D110" i="1" s="1"/>
  <c r="D102" i="1"/>
  <c r="C98" i="1"/>
  <c r="D98" i="1" s="1"/>
  <c r="D71" i="1"/>
  <c r="D42" i="1"/>
  <c r="C41" i="1"/>
  <c r="D41" i="1" s="1"/>
  <c r="D31" i="1"/>
  <c r="C38" i="1"/>
  <c r="D9" i="1"/>
  <c r="C8" i="1"/>
  <c r="B269" i="1" l="1"/>
  <c r="B845" i="1"/>
  <c r="B362" i="1"/>
  <c r="D153" i="1"/>
  <c r="D598" i="1"/>
  <c r="D332" i="1"/>
  <c r="D729" i="1"/>
  <c r="B513" i="1"/>
  <c r="D519" i="1"/>
  <c r="D438" i="1"/>
  <c r="D502" i="1"/>
  <c r="D113" i="1"/>
  <c r="D368" i="1"/>
  <c r="D829" i="1"/>
  <c r="C638" i="1"/>
  <c r="D638" i="1" s="1"/>
  <c r="D794" i="1"/>
  <c r="D793" i="1" s="1"/>
  <c r="D38" i="1"/>
  <c r="C148" i="1"/>
  <c r="D148" i="1" s="1"/>
  <c r="B757" i="1"/>
  <c r="D757" i="1" s="1"/>
  <c r="D725" i="1"/>
  <c r="D586" i="1"/>
  <c r="C591" i="1"/>
  <c r="D591" i="1" s="1"/>
  <c r="C513" i="1"/>
  <c r="C362" i="1"/>
  <c r="D297" i="1"/>
  <c r="D285" i="1"/>
  <c r="C293" i="1"/>
  <c r="D293" i="1" s="1"/>
  <c r="D217" i="1"/>
  <c r="C271" i="1"/>
  <c r="C186" i="1"/>
  <c r="D186" i="1" s="1"/>
  <c r="D8" i="1"/>
  <c r="C19" i="1"/>
  <c r="D19" i="1" s="1"/>
  <c r="C269" i="1" l="1"/>
  <c r="C845" i="1"/>
  <c r="D845" i="1" s="1"/>
  <c r="D362" i="1"/>
  <c r="D513" i="1"/>
  <c r="D271" i="1"/>
  <c r="B842" i="1" l="1"/>
  <c r="D269" i="1"/>
  <c r="D213" i="1"/>
  <c r="C842" i="1"/>
  <c r="D842" i="1" l="1"/>
</calcChain>
</file>

<file path=xl/sharedStrings.xml><?xml version="1.0" encoding="utf-8"?>
<sst xmlns="http://schemas.openxmlformats.org/spreadsheetml/2006/main" count="1078" uniqueCount="661">
  <si>
    <t>тыс. рублей</t>
  </si>
  <si>
    <t>Мероприятия программы</t>
  </si>
  <si>
    <t>План на 2015 год</t>
  </si>
  <si>
    <t>Кассовый расход на  01.01.2016</t>
  </si>
  <si>
    <t>Исполнение,% к плану</t>
  </si>
  <si>
    <t>Результаты реализации и причины отклонений факта от плана</t>
  </si>
  <si>
    <t>Подпрограмма 2 «Развитие животноводства, переработки и реализации продукции животноводства»</t>
  </si>
  <si>
    <t>Задача 2. Развитие социально значимых отраслей животноводства</t>
  </si>
  <si>
    <t>Мероприятие:</t>
  </si>
  <si>
    <t xml:space="preserve">2.1. Развитие молочного животноводства, переработки и реализации продукции животноводства: </t>
  </si>
  <si>
    <t>Предоставление субсидии носит заявительный характер и рассчитывается в соответствии с предоставленными заявителями отчетными документами.
В 2015 году получателями субсидии стали 2 главы крестьянско-фермерских хозяйств.</t>
  </si>
  <si>
    <t>бюджет автономного округа</t>
  </si>
  <si>
    <t>2.2. Финансовая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на городском рынке)</t>
  </si>
  <si>
    <t xml:space="preserve">В 2015 году 2 главы крестьянско-фермерских хозяйств получили субсидию из местного бюджета в целях возмещения затрат, связанных с реализацией сельскохозяйственной продукции (в части расходов по аренде торговых мест на городском рынке). </t>
  </si>
  <si>
    <t>бюджет города Когалыма</t>
  </si>
  <si>
    <t>Подпрограмма 5 «Обеспечение стабильной благополучной эпизоотической обстановки в городе Когалыме и защита населения от болезней общих для человека и животных»</t>
  </si>
  <si>
    <t>5.1. Обеспечение осуществления отлова, транспортировки, учета, содержания, умерщвления, утилизации безнадзорных и бродячих животных</t>
  </si>
  <si>
    <t>Произведена оплата услуг по отлову, транспортировке, содержанию, учету, умерщвлению и утилизации   безнадзорных и бродячих домашних животных согласно условиям заключенного договора.</t>
  </si>
  <si>
    <t>Задача 1. Воспитание толерантности через систему образования</t>
  </si>
  <si>
    <t>Мероприятия:</t>
  </si>
  <si>
    <t>1.1.Участие детей в конкурсах по вопросам толерантности и укреплению межнациональных отношений</t>
  </si>
  <si>
    <t xml:space="preserve">В марте 2015 года  воспитанники МАО ДО  "Дом детского творчества" выезжали в город Омск для участия в V международном  конкурсе детского и молодёжного творчества "Славься, отечество!" </t>
  </si>
  <si>
    <t>Задача 2. Укрепление толерантности и профилактики экстремизма в молодёжной среде</t>
  </si>
  <si>
    <t xml:space="preserve">2.1.Встречи с молодёжью города «Живое слово»:
- встречи с представителями традиционных религиозных концессий (православие, ислам);
- встречи с людьми интересных судеб - неравнодушными, сильными духом, основой жизненного успеха которых, являются высокие нравственные ценности;
- просмотр и обсуждение тематических документальных видеофильмов;
- тематические диспуты, круглые столы, беседы, мастер-классы, др.
</t>
  </si>
  <si>
    <t>В 2015 году в рамках мероприятия были проведены:
-встреча с педагогами, специалистами по работе с молодежью, представителями традиционных религиозных конфессий, специалистами структурных подразделений Администрации города Когалыма;
- 2 встречи с молодежью города Когалыма, в том числе со старшеклассниками, студентами, работающей молодежью на тему: "Профилактика терроризма и экстремизма";
- встречи на тему "Духовные ценности и культура как основа межнационального мира и согласия", "Профилактика молодежного экстремизма".
Произведена оплата по договору за создание видеоролика по теме "Дружба".</t>
  </si>
  <si>
    <t>Задача 4: Содействие национально-культурному взаимодействию в городе Когалыме</t>
  </si>
  <si>
    <t>4.4.Проведение мероприятий, приуроченных к дню толерантности (концерты, фестивали, конкурсы рисунков, конкурсы плакатов и др.)</t>
  </si>
  <si>
    <t xml:space="preserve">В апреле 2015 года в городе Когалыме состоялся национальный праздник коренных народов Севера. Проведён конкурс "Оленеводческая семья - 2015", Состоялись соревнования по национальным видам спорта. Все участники соревнований и конкурсанты награждены дипломами и ценными подарками. В  концерной программе приняли участие творческие коллективы МАУ "КДК Метро" и образовательных учреждений города, гости из пос. Русскинские фольклорный коллектив "Вонт-нэ" и г.Белоярска фольклорный коллектив "Увас Хурмат". Общий охват посетителей мероприятия - 12 000 человек.                                                                                                                                                         </t>
  </si>
  <si>
    <t>4.5.Приобретение литературы, наглядных пособий для организации выставок, приуроченных ко Дню толерантности</t>
  </si>
  <si>
    <t>Заключен договор на поставку книг для МАОУ  "Средняя школа №1".  Произведена оплата по договору.</t>
  </si>
  <si>
    <t>4.6.Участие в Кирилло - Мефодиевских чтениях</t>
  </si>
  <si>
    <t>МАОУ  "Средняя общеобразовательная школа №6" организована поездка для участия в окружных Кирилло-Мефодиевских чтениях в город Ханты - Мансийск.</t>
  </si>
  <si>
    <t>Итого по программе, в том числе</t>
  </si>
  <si>
    <t>Кассовый расход на  отчетную дату</t>
  </si>
  <si>
    <t>Исполнение,% к текущему году</t>
  </si>
  <si>
    <t>Подпрограмма 1 "Развитие массовой физической культуры и спорта"</t>
  </si>
  <si>
    <t>Задача  1 "Развитие массовой физической культуры и спорта, спортивной инфраструктуры, пропаганда здорового образа жизни."</t>
  </si>
  <si>
    <t>1.1."Организация и проведение спортивно-массовых мероприятий"</t>
  </si>
  <si>
    <t>В 2015 году было запланировано 142 мероприятия, проведено 144 городских спортивно-массовых мероприятия и соревнований, число участников 6 615 человек.</t>
  </si>
  <si>
    <t>1.2."Содержание муниципального автономного учреждения "Дворец спорта"</t>
  </si>
  <si>
    <t>Произведены выплаты заработной платы, отпускных начислений и премий сотрудникам, оплата услуг связи, коммунальных услуг, услуг по содержанию МАУ "Дворец спорта".</t>
  </si>
  <si>
    <t>1.3. "Развитие материально-технической базы муниципального автономного учреждения "Дворец спорта"</t>
  </si>
  <si>
    <t xml:space="preserve">В рамках мероприятия приобретена форма для сборных команд.
</t>
  </si>
  <si>
    <t>привлеченные средства</t>
  </si>
  <si>
    <t>1.4. "Развитие материально-технической базы города Когалыма путем создания спортивных объектов шаговой доступности"</t>
  </si>
  <si>
    <t>Установлены 8 турниковых комплексов (на 7 площадках) для занятий Street Workout.</t>
  </si>
  <si>
    <t>1.5. Выполнение работ по выборочному ремонту части фасада здания "Крытый ледовый каток", по адресу: Дружбы народов 32</t>
  </si>
  <si>
    <t>Реконструкция вывески ледового дворца "Айсберг".</t>
  </si>
  <si>
    <t>Задача  2 "Обеспечение успешного выступления спортсменов города Когалыма в окружных, всероссийских и международных спортивных соревнованиях, подготовка спортивного резерва, поддержка развития спорта высших достижений, в том числе спорта инвалидов и лиц с ограниченными возможностями здоровья."</t>
  </si>
  <si>
    <t>2.1."Организация участия спортсменов города Когалыма в соревнованиях различного уровня  окружного и всероссийского масштаба"</t>
  </si>
  <si>
    <t>Всего в рамках мероприятия было осуществлено 75 выездных спортивно - массовых мерпориятий.</t>
  </si>
  <si>
    <t>Подпрограмма 2 "Управление отраслью "физическая культура и спорт"</t>
  </si>
  <si>
    <t>Задача  3 "обеспечение оптимизации деятельности Управления культуры, спорта и молодёжной политики Администрации города Когалыма и повышение эффективности бюджетных расходов."</t>
  </si>
  <si>
    <t>1.1."Содержание секторов Управления культуры, спорта и молодёжной политики Администрации города Когалыма"</t>
  </si>
  <si>
    <t>Произведены выплаты заработной платы, отпускных начислений и премий сотрудникам секторов спортивно-массовой работы и спортивной подготовки.</t>
  </si>
  <si>
    <t>1.2. Организация работы по присвоению спортивных разрядов, квалификационных категорий</t>
  </si>
  <si>
    <t>Приобретены квалификационные книжки (173 шт.) и значки (162 шт.). Также в рамках данного мероприятия начислялась заработная плата специалистам сектора спортивной подготовки за осуществление переданного полномочия.</t>
  </si>
  <si>
    <t>федеральный бюджет</t>
  </si>
  <si>
    <t>Задача  1 "Совершенствование системы управления муниципальным имуществом города Когалыма</t>
  </si>
  <si>
    <t>"Техническая инвентаризация и паспортизация объектов муниципальной собственности города Когалыма, в том числе земельных участков</t>
  </si>
  <si>
    <r>
      <rPr>
        <sz val="13"/>
        <rFont val="Times New Roman"/>
        <family val="1"/>
        <charset val="204"/>
      </rPr>
      <t xml:space="preserve">В 2015 году заключены договоры (муниципальный контракт) на оказание услуг по технической инвентаризации объектов недвижимости. Оплата произведена за фактически оказанные услуги, согласно выставленным счетам. </t>
    </r>
    <r>
      <rPr>
        <sz val="13"/>
        <color rgb="FFFF0000"/>
        <rFont val="Times New Roman"/>
        <family val="1"/>
        <charset val="204"/>
      </rPr>
      <t xml:space="preserve">
</t>
    </r>
    <r>
      <rPr>
        <sz val="13"/>
        <rFont val="Times New Roman"/>
        <family val="1"/>
        <charset val="204"/>
      </rPr>
      <t>Остаток средств образовался в связи со снижением стоимости услуг по итогам  проведенного электронного аукциона.</t>
    </r>
  </si>
  <si>
    <t>"Оценка стоимости объектов муниципальной собственности города Когалыма, в том числе земельных участков"</t>
  </si>
  <si>
    <t>В 2015 году заключены договоры на оказание услуг по оценке муниципального имущества, в том числе земельных участков. Оплата произведена за фактически оказанные услуги, согласно выставленным счетам.</t>
  </si>
  <si>
    <t>"Мероприятия по землеустройству и землепользованию"</t>
  </si>
  <si>
    <t>В 2015 году заключены договоры (муниципальный контракт) на оказание услуг по межеванию и постановке земельных участков на государственный кадастровый учёт. Оплата произведена за фактически оказанные услуги, согласно выставленным счетам. Остаток средств образовался в связи со снижением стоимости услуг по итогам  проведенного электронного аукциона.</t>
  </si>
  <si>
    <t>"Поддержание объектов муниципальной собственности города Когалыма, не переданных во временное пользование и не подлежащих реализации, а также объектов, находящихся во временном безвозмездном пользовании организаций, в надлежащем сосотоянии, посредством привлечения специализированных организаций "</t>
  </si>
  <si>
    <t xml:space="preserve">В 2015 году заключены договоры на выполнение работ, оказание услуг по содержанию муниципальной собственности. Оплата произведена за фактически оказанные услуги, выполненные работы согласно выставленным счетам.  </t>
  </si>
  <si>
    <t>"Оплата агентских услуг по приему платежей за наем жилых помещений муниципального жилищного фонда города Когалыма</t>
  </si>
  <si>
    <t xml:space="preserve">В 2015 году заключены договоры с ООО "ЕРИЦ" агентские услуги по приему платежей за наём жил. помещений, находящихся в муниципальной собственности. Оплата производится за фактически оказанные </t>
  </si>
  <si>
    <t>"Компенсация выпадающих доходов организациям, в связи с оказанием услуг по содержанию муниципального жилищного фонда в городе Когалыме"</t>
  </si>
  <si>
    <t>В 2015 году заключены договоры субсидии на возмещение выпадающих доходов организациям, в связи с оказанием услуг по содержанию муниципального жилищного фонда на территории города Когалыма. Оплата произведена за фактически оказанные услуги на основании актов приемки оказанных услуг.</t>
  </si>
  <si>
    <t>"Обязательное страхование гражданской ответственности владельца транспортных средств (ОСАГО)"</t>
  </si>
  <si>
    <t xml:space="preserve">В 2015 году заключены договоры на обязательное страхование гражданской ответственности владельца транспортных средств. Оплата  страховой премии осуществлена за фактическое количество автотранспорта, подлежащего страхованию.  </t>
  </si>
  <si>
    <t>"Уплата налогов и сборов, предусмотренных действующим законодательством"</t>
  </si>
  <si>
    <t xml:space="preserve">В рамках мероприятия производится уплата транспортного налога за транспорт, находящийся в муниципальной собственности, а также производится уплата НДС от реализации муниципального имущества физическим лицам в соответствии с НК РФ. Уплата транспортного налога и НДС произведены в полном объёме, в указанные сроки, задолженность по уплате отсутствует. </t>
  </si>
  <si>
    <t>"Предоставление субсидии в целях обеспечения страховой защиты муниципального имущества города Когалыма"</t>
  </si>
  <si>
    <t>"Бюджетные инвестиции на приобретение объектов недвижимого имущества в муниципальную собственность для размещения библиотеки филиала №2"</t>
  </si>
  <si>
    <t>Мероприятие направлено на приобретение объектов недвижимого имущества в муниципальную собственность для размещения библиотеки - филиала №2. Исполнение мероприятия осуществляется в рамках заключенного муниципального контракта №407 от 15.05.2015 года</t>
  </si>
  <si>
    <t>Задача  2 "Обеспечение условий для выполнения функций, возложенных на Комитет по управлению муниципальным имуществом Администрации города Когалыма"</t>
  </si>
  <si>
    <t>"Организационно-техническое и финансовое обеспечение Комитета по управлению муниципальным имуществом Администрации города Когалыма"</t>
  </si>
  <si>
    <t>Мероприятие направлено на обеспечение деятельности комитета, необходимое для своевременного и качественного выполнения возложенных на Комитет полномочий и включает в себя выплату денежного содержания сотрудникам, оплату оказанных услуг, выполненных работ по заключенным договорам для нужд Комитета</t>
  </si>
  <si>
    <t>Подпрограмма I "Обеспечение долгосрочной сбалансированности и устойчивости бюджетной системы, повышение качества управления муниципальными финансами города Когалыма</t>
  </si>
  <si>
    <t>Задача  2 "Организация бюджетного процесса в городе Когалыме"</t>
  </si>
  <si>
    <t>"Обеспечение деятельности Комитета финансов"</t>
  </si>
  <si>
    <t>Задача  3 "Совершенствование информационной системы управление муниципальными финансами"</t>
  </si>
  <si>
    <t>"Обеспечение технической, программной и консультационной поддержкой бюджетного процесса в городе Когалыме"</t>
  </si>
  <si>
    <t xml:space="preserve">Подпрограмма 1. "Содействие трудоустройству граждан" </t>
  </si>
  <si>
    <t>Задача  1 "Содействие временному трудоустройству несовершеннолетних граждан"</t>
  </si>
  <si>
    <t>1.1. "Организация временного трудоустройства несовершеннолетних граждан в возрасте от 14 до 18 лет в свободное от учёбы время"</t>
  </si>
  <si>
    <t xml:space="preserve">Заключен договор "О совместной деятельности по организации временного трудоустройства граждан" с КУ ХМАО-Югры "Когалымский центр занятости". Принято 688 заявлений от несовершеннолетних граждан и их законных представителей. Заключено 600 срочных трудовых договоров с несовершеннолетними. На 01.01.2016 года не освоены денежные средства в сумме 112,54 тыс. рублей в связи с неполным (фактически) отработанным рабочим временем несовершеннолетними гражданами и досрочным расторжением трудовых договоров. </t>
  </si>
  <si>
    <t>1.2. "Организация временного трудоустройства несовершеннолетних граждан в возрасте от 14 до 18 лет в течение учебного года"</t>
  </si>
  <si>
    <t>1.3. "Организация временного трудоустройства несовершеннолетних безработных граждан в возрасте от 16 до 18 лет "</t>
  </si>
  <si>
    <t xml:space="preserve">Принято 20 заявлений от несовершеннолетних граждан из числа желающих трудоустроиться. С 3 учреждениями заключены договоры о сотрудничестве. Заключено 20 срочных трудовых договоров с несовершеннолетними. На 01.01.2016 года не освоены средства в размере 185,79 тыс. рублей в связи с долгим прохождением медосмотра, неполным (фактически) отработанным рабочим временем. </t>
  </si>
  <si>
    <t>1.4. "Обеспечение мероприятий по соблюдению охраны труда несовершеннолетних граждан согласно трудовому законодательству Российской Федерации"</t>
  </si>
  <si>
    <t>Реализация мероприятия включает в себя: прохождение медицинского осмотра несовершеннолетними, аттестацию, приобретение аптечки, трудовых книжек, сигнальной одежды, журналов регистрации для проведения инструктажа. Произведена оплата  за поставленный товар (медикаментов, перевязочных материалов, жилетов сигнальных, бейсболок, плащей, журналов). Закуплены трудовые книжки. Сложилась экономия после проводимых торгов в сумме 147,06 тыс. рублей.</t>
  </si>
  <si>
    <t>1.5. "Привлечение внештатных сотрудников"</t>
  </si>
  <si>
    <t>В качестве руководителей трудовых бригад были привлечены к работе 63 человека, оплата произведена в полном объеме.</t>
  </si>
  <si>
    <t>1.6. "Приобретение канцелярских товаров"</t>
  </si>
  <si>
    <t xml:space="preserve">В апреле 2015 года проведен запрос котировок, заключен контракт. Товар поставлен и оплачен.  </t>
  </si>
  <si>
    <t>Задача  2 "Сдерживание роста безработицы и снижение напряжённости на рынке труда"</t>
  </si>
  <si>
    <t>2.1. "Организация проведения оплачиваемых общественных работ для не занятых трудовой деятельностью и безработных граждан"</t>
  </si>
  <si>
    <t>Заключено 7 договоров "О совместной деятельности по организации временного трудоустройства граждан "с учреждениями участвующими в мероприятии и КУ ХМАО-Югры "Когалымский центр занятости населения". Возмещение затрат производится по документам, подтверждающим фактические расходы организаций за отчётный период. С начала года в рамках мероприятий данной программы трудоустроено 290 человек. На 01.01.2016 года не освоено 44,63 тыс. рублей,  в связи с досрочным расторжением трудовых договоров по инициативе работников.</t>
  </si>
  <si>
    <t xml:space="preserve">Подпрограмма 2. "Дополнительные мероприятия в области занятости населения" </t>
  </si>
  <si>
    <t>Задача  1 "Содействие трудоустройству незанятых инвалидов, создание условий для профессионального образования инвалидов"</t>
  </si>
  <si>
    <t>1.1. "Содействие трудоустройству незанятых инвалидов на оборудованные (оснащенные) для них рабочие места"</t>
  </si>
  <si>
    <t xml:space="preserve">Заключено 3 договора на оснащение рабочих мест для инвалидов. Оборудованы 3 рабочих места для инвалидов в бюджетных организациях города Когалыма (МАУ "Дворец спорта", МАУ "МФЦ", МАОУ "СОШ №1"). </t>
  </si>
  <si>
    <t>2.1. "Содействие трудоустройству незанятых одиноких родителей, родителей, воспитывающих детей-инвалидов, многодетных родителей"</t>
  </si>
  <si>
    <t xml:space="preserve">Подпрограмма 3. "Улучшение условий и охраны труда в городе Когалыме" </t>
  </si>
  <si>
    <t>Задача  1 "Совершенствование государственного управления охраной труда в городе Когалыме в рамках переданных полномочий"</t>
  </si>
  <si>
    <t>1.2. "Организация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</si>
  <si>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В июне 2015 года проведен смотр-конкурс, участникам вручены грамоты и подарки. Экономия в сумме 0,72 тыс. рублей сложилась по итогам проведенного запроса котировок.</t>
  </si>
  <si>
    <t>1.4. "Исполнение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</si>
  <si>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 xml:space="preserve">Не исполнение в сумме 184,29 тыс. рублей связано с оплатой услуг связи, расходов на содержание имущества по фактически выставленным счетам. </t>
  </si>
  <si>
    <t>Подпрограмма 1. Дети города Когалыма</t>
  </si>
  <si>
    <t>Задача 1. Повышение качества жизни и уровня материального обеспечения детей-сирот и детей, оставшихся без попечения родителей, лиц из числа детей-сирот и детей, оставшихся без попечения родителей, создание благоприятных условий жизнедеятельности семей усыновителей, опекунов, попечителей, приёмных семей.</t>
  </si>
  <si>
    <t>п.1.1. 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(назначение и предоставление ежемесячной выплаты на содержание ребенка, переданному на воспитание в семью опекунов или попечителей, приемную семью, а также усыновителям на содержание усыновленного ребенка; назначение  и предоставление вознаграждения приемным родителям; обеспечение по окончании ими общеобразовательных учреждений одеждой и обувью, мягким инвентарем или денежной компенсацией; обеспечение средствами на проезд в городском, пригородном транспорте; обеспечение денежными средствами на проезд один раз в год к месту жительства и обратно к месту учебы).</t>
  </si>
  <si>
    <t>Сложилась экономия по страховым взносам, а также в связи с несвоевременным предоставлением необходимых документов законным представителем для заключения договора на выплату вознаграждения приёмным родителям. 
Выплаты производились 54 приёмным родителям.</t>
  </si>
  <si>
    <t xml:space="preserve">п.1.2. Назначение и предоставление единовременного пособия  при всех формах устройства детей, лишенных родительского попечения, в семью. </t>
  </si>
  <si>
    <t>Выплаты единовременного пособия были осуществлены 66 гражданам в полном объеме.</t>
  </si>
  <si>
    <t>Задача 2. Исполнение отдельных государственных полномочий Ханты-Мансийского автономного округа - Югры в сфере опеки и попечительства</t>
  </si>
  <si>
    <t>п.2.1. Организация  деятельности по опеке и попечительству</t>
  </si>
  <si>
    <t>Предусмотрены субвенции из бюджета автономного округа на осуществление деятельности по опеке и попечительству. Сложилась экономия в связи с сокращением 1 штатной единицы.</t>
  </si>
  <si>
    <t>Задача 3. Развитие форм и методов организованного отдыха детей города Когалыма, в том числе детей, находящихся в трудной жизненной ситуации, социально опасном положении</t>
  </si>
  <si>
    <t>п.3.1. Организация деятельности лагерей с дневным пребыванием детей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</si>
  <si>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В детские оздоровительные учреждения, расположенные в климатически благоприятных регионах России, было направлено на отдых и оздоровление 275 детей.
В детские оздоровительные учреждения, расположенные на территории Республики Крым, по путёвкам, предоставленным субъектом, в летний период 2015 года направлено на отдых и оздоровление 377 детей.         
В 2015 году организованным отдыхом было охвачено 892 человека  в 7 оздоровительных лагерях с дневным пребыванием детей.
Все педагогические работники, привлечённые к работе в оздоровительных лагерях с дневным пребыванием детей, прошли обучение. Произведено 100% страхование детей, организованных групп от несчастных случаев.
В течение летнего периода были организованы и осуществлены один туристский поход и одна экологическая экспедиция. Общий охват детей составил 20 человек.
Также организованным отдыхом охвачены 465 детей, находящихся в трудной жизненной ситуации. 
Сложилась экономия по расходам на питание и по приобретению путевок.</t>
  </si>
  <si>
    <t xml:space="preserve">п.3.2. Предоставление путёвок, курсовок, а также оплаты медицинских услуг и проезда к месту лечения (оздоровления) и обратно </t>
  </si>
  <si>
    <t>Приобретены путевки в детский оздоровительный лагерь в г. Евпатория "Здравница".  Был организован выезд 34 детей, кроме того была выплачена компенсация за самостоятельную организацию отдыха 9 детей.</t>
  </si>
  <si>
    <t>п.3.3. Организация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</si>
  <si>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В 2015 году МБУ "Феникс" была организована работа 6 дворовых площадок, было приобретено оборудование и медикаменты, произведена оплата договоров гражданско-правового характера с лицами, привлекаемыми к организации досуга на дворовых площадках. Всего на дворовых площадках отработали 28 инструкторов, охват детей составил 10 946 человек.
В летний период детский досуг был организован на  физкультурно-спортивных площадках и в общеобразовательных организациях, приняло участие в спортивно массовых мероприятиях 2276 человек.</t>
  </si>
  <si>
    <t>Подпрограмма 2. Преодоление социальной исключенности</t>
  </si>
  <si>
    <t>Задача 4: Обеспечение дополнительными гарантиями права детей-сирот и детей, оставшихся без попечения родителей, лиц из числа детей-сирот и детей, оставшихся без попечения родителей, на государственное содержание, имущество и жилое помещение.</t>
  </si>
  <si>
    <t>п.4.1. Назначение и предоставление ежемесячной выплаты на оплату жилого помещения и коммунальных услуг детям-сиротам и детям, оставшимся без попечения родителей, воспитывающимся в организациях для детей-сирот, а также лицам из числа детей-сирот и детей, оставшихся без попечения родителей, в период их нахождения в организациях</t>
  </si>
  <si>
    <t>На территории города Когалыма нет специализированных организаций для детей-сирот. Все дети, оставшиеся без попечения родителей,  устроены в семьи.</t>
  </si>
  <si>
    <t>п.4.2. Предоставление детям-сиротам и детям, оставшимся без попечения родителей, лицам из числа детей-сирот и детей, оставшихся без попечения родителей,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детям-сиротам и детям, оставшимся без попечения родителей, лицам из числа детей-сирот и детей, оставшихся без попечения родителей,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t>
  </si>
  <si>
    <t>Задача 5: Повышение уровня материального обеспечения ветеранов Великой Отечественной войны 1941-1945 годов</t>
  </si>
  <si>
    <t>п.5.1. Единовременная выплата ветеранам Великой отечественной войны, проживающим в городе Когалыме</t>
  </si>
  <si>
    <t>В 2015 году были произведены выплаты ко Дню Победы 65 гражданам, к 30-летнему юбилею города Когалыма - 68 гражданам.</t>
  </si>
  <si>
    <t>п.5.2. Оказание адресной помощи в виде выполнения работ по ремонту жилых помещений, находящихся в муниципальной собственности граждан из членов семей, погибших (умерших) инвалидов войны, участников ВОВ и ветеранов боевых действий (вдовам, не вступившим в повторный брак).</t>
  </si>
  <si>
    <t>Выполнены работы по ремонту 1 жилого помещения.</t>
  </si>
  <si>
    <t>Задача  2 «Оснащение объектов транспортной и социальной инфраструктур города, находящихся в муниципальной собственности, приспособлениями и устройствами для беспрепятственного доступа и перемещения инвалидов и маломобильных групп населения</t>
  </si>
  <si>
    <t>1. Обустройство пешеходных дорожек и тротуаров</t>
  </si>
  <si>
    <t xml:space="preserve">в 2015 году был заключен муниципальный контракт на выполнение работ по обустройству пешеходных дорожек и тротуаров на сумму 882,35 тыс. рублей и три договора:
- на выполнение работ по обустройству подхода от автобусной остановки до пешеходного перехода в районе МАОУ "Средняя школа №10" на сумму 96,18 тыс. рублей;
- на выполнение работ по обустройству подходов к пешеходному переходу по ул.Северная на сумму 96,18 тыс. рублей;
- на выполнение работ по обустройству пешеходной дорожки к автобусной остановке МАОУ "Средняя школа №10" на сумму 90,56 тыс.рублей. </t>
  </si>
  <si>
    <t>2. Приобретение лестничных подъемников для перемещения инвалидов в учреждения социальной инфраструктуры города Когалыма</t>
  </si>
  <si>
    <t xml:space="preserve">Приобретено мобильное приспособление для закрепления и транспортировки кресло-колясок для инвалидов по лестничному маршу на сумму 470,00 тыс. руб. Сложилась экономия в размере 110,00 тыс. руб.  </t>
  </si>
  <si>
    <t>3. Обеспечение беспрепятственного доступа маломобильных групп населения к объектам, находящимся в муниципальной собственности, из них:</t>
  </si>
  <si>
    <t>Установлен навес от дождя, тактильная плитка на входе для слабовидящих, приобретен звуковой маяк. Исполнение 100%.</t>
  </si>
  <si>
    <t>3.6. «Дворец бракосочетания» (ЗАГС города Когалыма), ул. Дружбы народов, д.9</t>
  </si>
  <si>
    <t>Выполнена установка разделительного поручня на крыльце, укладка тактильной плитки возле крыльца перед центральным входом в здание и возле пандуса, устройство нескользящего покрытия на ступенях и площадке, устройство парковочного места (дорожные знаки, разметка).</t>
  </si>
  <si>
    <t>3.7. «Административное здание» (Администрация города Когалыма), ул. Дружбы народов, д.7</t>
  </si>
  <si>
    <t>В рамках мероприятия была выполнена укладка тактильной плитки возле крылец перед входами в здание (центральный вход, пандус, столовая), наклейка тактильных/контрактных указателей, знаков, полос.</t>
  </si>
  <si>
    <t>Задача 3.  "Обеспечение доступности приоритетных услуг в сфере образования, культуры, спорта для инвалидов и других маломобильных групп населения"</t>
  </si>
  <si>
    <t>1. Формирование библиотечного фонда с учетом образовательных потребностей и культурных запросов инвалидов</t>
  </si>
  <si>
    <t>Приобретен 441 экземпляр изданий для инвалидов.</t>
  </si>
  <si>
    <t>3. Организация и проведение мероприятий для людей с ограниченными возможностями здоровья: «Город равных возможностей», Рождественские встречи</t>
  </si>
  <si>
    <t>Проведено мероприятие "Город равных возможностей" с охватом 200 человек. Приобретены: сувенирная продукция, мягкий спортивный инвентарь, канцелярские товары. Общая сумма финансирования составила 84,8 тыс. рублей. Также, в январе проведена музыкально-театрализованная программа "Рождественские встречи" для детей с ограниченными возможностями здоровья, охват зрителей (участников) 250 человек. Предусмотрены денежные средства в сумме 145,2 тыс. рублей на приобретение театрализованных костюмов, канцелярских и хозяйственных товаров.</t>
  </si>
  <si>
    <t>4. Обеспечение подготовки и участия лиц с ограниченными возможностями в спортивных мероприятиях городского и окружного уровня</t>
  </si>
  <si>
    <t>В зачёт Параспартакиады ХМАО - Югры в соревнованиях по плаванию, пауэрлифтингу, легкой атлетике, по настольному теннису подготовились и приняли участие 31 человек. Оплачены командировочные расходы, проживание, суточные в пути, страховка. Также в рамках Спартакиады ХМАО - Югры среди лиц с ограниченными возможностями  приняли участие 11 человек. Им также оплачены командировочные расходы, проживание, суточные в пути, страховка. Приобретены кепки.</t>
  </si>
  <si>
    <t>5. Организация и проведение городских спортивных мероприятий для лиц с ограниченными возможностями здоровья</t>
  </si>
  <si>
    <t>Всего в 2015 году в рамках данного мероприятия было проведено 2 спортивных мероприятия:
1) соревнования, посвященные Международному Дню инвалидов с общим охватом участников 76 человек. Оплачено судейство по договорам ГПХ на общую сумму 51,6 тыс. рублей;
2)спартакиада среди лиц с ограниченными возможностями с общим охватом участников 52 человека. Оплачено судейство по договорам ГПХ и атрибутика для награждения призеров на общую сумму 65,5 тыс. рублей.</t>
  </si>
  <si>
    <t>6. Методическое и консультативно-информационное сопровождение педагогов, в том числе педагогических работников учреждений дополнительного образования, и родителей, имеющих детей-инвалидов, обучающихся по дистанционной форме</t>
  </si>
  <si>
    <t>Обучение  педагогов общеобразовательных организаций на курсах повышения квалификации. Исполнение - 100%.</t>
  </si>
  <si>
    <t>Итого по программе, в том числе:</t>
  </si>
  <si>
    <t xml:space="preserve">Подпрограмма 1 "Поддержка социально ориентированных некоммерческих организаций" </t>
  </si>
  <si>
    <t>Задача  1 "Обеспечение прозрачной и конкурентной системы муниципальной поддержки социально ориентированных некоммерческих организаций"</t>
  </si>
  <si>
    <t>1.1. Оказание финансовой поддержки социально ориентированным некоммерческим организациям путём предоставления на конкурсной основе субсидий (ОКОС)</t>
  </si>
  <si>
    <t>Проведён конкурс социально-значимых проектов. По итогам конкурса грантовая поддержка направлена на реализацию 11 проектов. Сложилась экономия в размере 1,3 тыс.рублей.</t>
  </si>
  <si>
    <t>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"Межшкольный методический центр")</t>
  </si>
  <si>
    <t>В рамках обучающего проекта «Школа актива НКО» проведено 5 обучающих семинаров.</t>
  </si>
  <si>
    <t>1.3. 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(МАУ "Межшкольный методический центр")</t>
  </si>
  <si>
    <t xml:space="preserve">Участие в следующих выездных мероприятиях:                                                                                                                                                                                                                                               -  посещение исторического культурного центра «Старый Сургут» и «Центра национальных ремесел».
- участие в ежегодной ярмарке проектов, г. Ханты-Мансийск. IV Окружная социальная ярмарка некоммерческих организаций Ханты-Мансийского автономного округа – Югры организована Правительством ХМАО - Югры.                                                                                                                                                                                                                                                                                                               - участие  представителей городских НКО в V окружном Форуме общественных объединений ХМАО-Югры «Будущее создаётся сегодня», г.Сургут. </t>
  </si>
  <si>
    <t>1.4. Содействие общественным объединениям, некоммерческим организациям в проведении мероприятий</t>
  </si>
  <si>
    <t>Музыкальное сопровождение вокалистов -исполнителей песен на татарском языке в рамках  программы концерта «Национальное содружество» (формирование фонограммы).</t>
  </si>
  <si>
    <t>1.5. Организация и проведение городских мероприятий с участием национально-культурных объединений, национальных ансамблей и национальных коллективов:</t>
  </si>
  <si>
    <t>1.5.1.Национальный праздник "День оленевода" МАУ "КДК "Метро"</t>
  </si>
  <si>
    <t>1.5.1.Национальный праздник "День оленевода" МАУ "Дворец спорта"</t>
  </si>
  <si>
    <t>В рамках национального праздника "День оленевода" организовано судейство  конкурсов (41,10 тыс.руб.), награждение спортсменов поощрительными призами (18,40 тыс.руб.).
Охват жителей, принявших участие в спортивных турнирах мероприятия составил 169 человек.</t>
  </si>
  <si>
    <t>1.5.2. Праздник «День России» (Метро)</t>
  </si>
  <si>
    <t>1.5.3. Концерт «Национальное содружество» (МАУ "КДК "Метро")</t>
  </si>
  <si>
    <t>1.5.4. Дни национальных культур (МВЦ)</t>
  </si>
  <si>
    <t>Проведение Дня национальных культур на базе музейно-выставочного центра. В программе мероприятия концерт национальной тематики с участием творческих коллективов города, городских национально-культурных обществ, общественных организаций, а также была представлена выставка блюд национальной кухни народов России.</t>
  </si>
  <si>
    <t>1.5.5.Фестиваль Дружбы народов «В семье единой» (МАУ КДК "Метро")</t>
  </si>
  <si>
    <t xml:space="preserve">Охвачено мероприятием 374 человека (в т.ч.65 участников). Среди участников -творческие коллективы МАУ "КДК "Метро", татаро-башкирская общественная организация "НУР". </t>
  </si>
  <si>
    <t>1.5.6. Праздник национальных семейных традиций «Семья талантами богата» (МАУ КДК "Метро")</t>
  </si>
  <si>
    <t>1.5.7. Национальные конкурсы среди  школьных коллективов: концерт «Национальная мозаика», национальные традиционные игры «Молодецкие забавы», выставка -конкурс "Национальная игрушка" (УО)</t>
  </si>
  <si>
    <t>Для организации мероприятий для школ города, а также для учреждений дополнительного образования детей были приобретены костюмы, ткани и материалы для лепки.</t>
  </si>
  <si>
    <t>Задача  2 "Распространение лучших практик социально ориентированных некоммерческих организаций</t>
  </si>
  <si>
    <t>2.1.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(ММЦ)</t>
  </si>
  <si>
    <t>2.2. Проведение мероприятий для граждан, внёсших значительный вклад в развитие гражданского общества</t>
  </si>
  <si>
    <t>2.2.1. Оказание поддержки гражданам, удостоенным звания «Почётный гражданин города Когалыма»</t>
  </si>
  <si>
    <t>По итогам 2015 года по данному направлению сложилась экономия денежных средств в размере 414,42 тыс.рублей. Экономия возникла в результате  того, что предусмотренная компенсация на санатоно-куротное лечение была в текущем году не востребована. Данная мера поддержки имеет заявительный характер. С января по декабрь заявлений от граждан о выплате компенсации за санаторно-курортное лечение с приложенным пакетом документов не поступало.</t>
  </si>
  <si>
    <t>2.2.2. Чествование лиц из числа ветеранов Великой Отечественной войны от имени Главы города Когалыма, оказание содействия в проведении погребальных мероприятий</t>
  </si>
  <si>
    <t>Ежеквартально специалистами МАУ "ММЦ" совместно со специалистами УСЗН, членами общественных организаций осуществляются выезды к юбилярам из числа ветеранов ВОВ, тружеников тыла, с поздравительным адресом от имени Главы города Когалыма. Приобретаются подарки (сувениры) для юбиляров.</t>
  </si>
  <si>
    <t>3.1. Обеспечение информационной открытости деятельности структурных подразделений Администрации города Когалыма</t>
  </si>
  <si>
    <t>ООО "Медиа-холдинг "Западная Сибирь" в рамках муниципального контракта  осуществляется производство и размещение заказных сюжетов в эфирах телекомпании"Инфосервис+". Оплата производится  в соответствии со счетами на оплату товаров (работ, услуг) по фактической стоимости услуг.</t>
  </si>
  <si>
    <t>3.2. Обеспечение деятельности муниципального автономного учреждения «Редакция газеты «Когалымский вестник»</t>
  </si>
  <si>
    <t>Экономия денежных средств на оплату проезда к месту отдыха и обратно и на оплату компенсации стоимости путёвок за санаторно-курортное лечение.Оплата расходов произведена по фактически предоставляемым документам.</t>
  </si>
  <si>
    <t>3.3. Производство и выпуск специального праздничного номера газеты к 30-летнему юбилею города Когалым</t>
  </si>
  <si>
    <t>Выпущен праздничный номер газеты "Когалымский вестник", посвященный 30-летию города Когалыма в количестве 2000 экземпляров. Оплата типографских услуг и печать празничного номера произведена по фактичкеским расходам на основании выставленного счёта-фактуры.</t>
  </si>
  <si>
    <t>Подпрограмма 3 "Организация деятельности отдела координации общественных связей Администрации города Когалыма"</t>
  </si>
  <si>
    <t>4.1. Обеспечение деятельности отдела координации общественных связей Администрации города Когалыма</t>
  </si>
  <si>
    <t>Экономия денежных средств по выплате заработной платы и начислениям на оплату труда за фактически отработанное время.</t>
  </si>
  <si>
    <t>Подпрограмма 4 "Создание условий для выполнеиния функций возложенных на отдел по связям с общественностью и социальным вопросам Администрации города Когалыма"</t>
  </si>
  <si>
    <t>5.1. Обеспечение деятельности отдела по связям с общественностью и социальным вопросам Администрации города Когалыма</t>
  </si>
  <si>
    <t>Подпрограмма 5 "Создание условий для выполнеиния функций возложенных на сектор прессслужбы Администрации города Когалыма"</t>
  </si>
  <si>
    <t>6.1. Обеспечение деятельности сектора пресслужбы Администрации города Когалыма</t>
  </si>
  <si>
    <t>Задача  1 " Проведение реконструкции объектов муниципальной собственности"</t>
  </si>
  <si>
    <t>Реконструкция объектов здравоохранения</t>
  </si>
  <si>
    <t>Средства, выделенные по Соглашению о сотрудничестве между Правительством ХМАО-Югры и ПАО "НК "ЛУКОЙЛ" реализованы в рамках контракта №33-СП/13 от 30.05.2013 на реконструкцию объекта (7-миэтажная часть), цена контракта 449 086,99 тыс. руб. Работы по контракту выполнены с нарушением сроков выполнения работ, подрядной организацией произведена оплата неустойки на сумму 237,78 тыс. руб. Оплата за выполненные работы произведена в полном объеме.
На средства бюджета города Когалыма заключены 2 муниципальных контракта: 
- №05/2015 от 06.07.2015 на оказание услуг по оформлению технического плана здания объекта, на сумму 99,3 тыс. руб., срок окончания выполнения работ 15.11.2015; 
- №06/2015 от 06.07.2015 на оказание услуг по обмерам здания объекта, на сумму 99,0 тыс. руб., срок окончания выполнения работ 15.11.2015. 
Работы по контрактам выполнены, оплата произведена в полном объеме.
Объект в эксплуатацию не введен, так как по результатам итоговой проверки Службой жилищного и строительного надзора ХМАО-Югры выданы предписания, часть из которых возникла в связи с изменением законодательства в период реконструкции объекта, ведется устранение.</t>
  </si>
  <si>
    <t>Задача  2 Обеспечение деятельности учреждения, осуществляющего функции заказчика на территории муниципального образования город Когалым по строительству, реконструкции, ремонту (в том числе капитальному), техническому обслуживанию объектов, находящихся в муниципальной собственности</t>
  </si>
  <si>
    <t>Не исполнены следующие статьи расходов:
- заработная плата, в связи с предоставлением листов нетрудоспособности, отпусков без сохранения заработной платы, по единовременной выплате при предоставлении ежегодного оплачиваемого отпуска расходы произведены согласно начислению;
- компенсация стоимости проезда к месту отпуска и обратно, компенсация стоимости санаторно-курортных путевок, проживание при служебных командировках,  расходы произведены согласно предоставленным авансовым отчетам;
- страховые взносы с заработной платы, в связи с неисполнением по статье расходов "заработная плата";
- страховые взносы с компенсации стоимости санаторно-курортных путевок, в связи с неисполнением по статье расходов "компенсация стоимости санаторно-курортных путевок";
- услуги связи, расходы произведены на основании актов оказанных услуг, согласно данным приборов учета телефонных соединений;
- проезд к месту служебной командировки и обратно, расходы не производились, так как отсутствовала потребность участвовать в заседаниях Восьмого арбитражного апелляционного суда г. Омска;
- техническое обслуживание и ремонт АРМ, печатающей и копировальной техники, оплата за расходные материалы произведена согласно фактическому использованию;
- обновление ПК "Гранд смета", вместо оболочки комплекса, потребовалось обновить нормативно-справочную базу, в результате из-за разности стоимости образовалась экономия;
- право доступа и абонентское обслуживание Системы "Контур Экстерн", в связи с длительностью процедуры заключения контракта со стороны Исполнителя;
- утилизация техники, контракт расторгли, в связи отсутствием взаимопонимания со стороны утилизирующей компанией в части правильности оформления приемо-сдаточных документов;
- государственные пошлины за рассмотрение исковых требований и апелляционных жалоб, расходы произведены согласно фактической потребности по уплате, сложившейся исходя из поданных исковых требований и жалоб.</t>
  </si>
  <si>
    <t>Задача 3. Оказание  содействия Администрации города Когалыма и учреждениям города Когалыма в содержании объектов муниципальной собственности, в части проведения ремонта, в том числе капитального, объектов муниципальной собственности</t>
  </si>
  <si>
    <t xml:space="preserve">Капитальный ремонт части №1 здания по ул. Мира,22 для размещения театра "Мираж"
</t>
  </si>
  <si>
    <t>Заключен муниципальный контракт 10.07.2014 на сумму 15 100,00 тыс. руб., срок окончания выполнения работ по 30.11.2014. Выполнение работ на объекте завершено, с нарушением сроков выполнения работ.  В процессе выполнения работ выявлено, что часть работ выполнять не требуется, поэтому сумма фактически выполненных работ составила 14 678,70 тыс. руб. Заключено соглашение о расторжении контракта 10.03.2015.
Администрация города Когалыма направила обращение в адрес ПАО "НК "ЛУКОЙЛ" о перераспределении средств, в размере 421,50 тыс. руб., на приоритетные потребности муниципального образования.</t>
  </si>
  <si>
    <t>Ремонт, в том числе капитальный,  жилых помещений (квартир, комнат), находящихся в муниципальной собственности</t>
  </si>
  <si>
    <t>Заключен муниципальный контракт 24.09.2015 на сумму 971,29 тыс. руб., срок окончания выполнения работ 30.10.2015.
Работы по контракту выполнены с нарушением сроков выполнения работ, выставлена претензия, оплата за выполненные работы произведена в полном объеме.
Остаток средств, в размере 0,01 тыс. руб., образовался, в связи с применением округления до сотни при выделении средств.</t>
  </si>
  <si>
    <t xml:space="preserve">Подпрограмма 1 «Профилактика правонарушений  в общественных местах, в том числе с участием граждан» </t>
  </si>
  <si>
    <t>Задача  1 «Профилактика  правонарушений в общественных местах, в том числе с участием граждан»</t>
  </si>
  <si>
    <t>1.1. Оказание поддержки гражданам и их объединениям, участвующим в охране общественного порядка, создание условий для деятельности народных дружин</t>
  </si>
  <si>
    <t>В 2015 году с  участием членов народной дружины предотвращено 127 административных правонарушений,  раскрыто одно уголовное преступление, совместно с сотрудниками отдела по делам несовершеннолетних ОМВД России по городу Когалыму посещено 5 семей.  Всего в составе народной дружины состояло 30 человек. Выплаты членам народной дружины произведены в полном объеме.</t>
  </si>
  <si>
    <t>Задача 2. Развитие правовой поддержки и правовой грамотности граждан</t>
  </si>
  <si>
    <t>2.2. Осуществление отдельных государственных полномочий по созданию и обеспечению деятельности административной комиссии</t>
  </si>
  <si>
    <t>Экономия сложилась за счет наличия вакансии. По результатам деятельности работы комиссии было проведено 24 заседания,  166 административных правонарушений, составлено 178 протоколов, выявлено штрафов на сумму 64 200 рублей.</t>
  </si>
  <si>
    <t>2.3. Осуществление полномочий по составлению (изменению) списков кандидатов в присяжные заседатели федеральных судов общей юрисдикции Российской Федерации</t>
  </si>
  <si>
    <t>Приобретены канцелярские товары.</t>
  </si>
  <si>
    <t>Задача 3. Совершенствование информационного и методического обеспечения профилактики правонарушений, повышение правосознания граждан</t>
  </si>
  <si>
    <t>3.1. Создание и прокат на телевидении видеоматериалов по профилактике правонарушений</t>
  </si>
  <si>
    <t>11.04.2014 заключен контракт с ООО "Медиа холдинг "Западная Сибирь" на трансляцию  видеороликов социальной направленности в эфире телеканала. Экономия сложилась по итогам электронного аукциона. Была проведена 121 трансляция видеороликов.</t>
  </si>
  <si>
    <t>3.2. Изготовление и распространение продукции информационно-профилактического характера (баннеры, плакаты, печатная продукция и др).</t>
  </si>
  <si>
    <t>3.3. Проведение городских конкурсов "Государство. Право.Я," Юный помощник полиции"</t>
  </si>
  <si>
    <t>В 2015 году были приобретены расходные материалы к оргтехнике, канцелярские товары, сувенирная продукция, атрибутика, изготовление баннера для организации мероприятия.  
Приобретено оборудование и лыжное снаряжение для проведения этапа «биатлон».</t>
  </si>
  <si>
    <t>3.4.Развитие материально-технической базы профильных классов и военно-патриотических клубов</t>
  </si>
  <si>
    <t>В 2015 году приобретены наборы базового и ресурсного конструктора, конструктор «Космические проекты», программное обеспечение к конструктору. 
В рамках договора с городской общественной организацией "Общество охотников и рыболовов г. Когалыма" приобретены для МАОУ «Средняя школа №3» две пневматические винтовки CZ-200Т.</t>
  </si>
  <si>
    <t>Задача 4. Профилактика правонарушений в сфере безопасности дорожного движения</t>
  </si>
  <si>
    <t>4.1.Размещение (в том числе разработка проектов, приобретение, установка, монтаж, подключение) в городе Когалыме, на въездах и выездах из города  систем видеообзора, модернизации, обеспечения функционирования систем видеонаблюдения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</si>
  <si>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Исполнителем МКУ "ЕДДС", произведена оплата по договору с ФГУП "Почта России" за приобретение конвертов, пересылку писем, упаковку, наклеивание марок, услуги курьера, средства реализованы в полном объеме.
Исполнителем МКУ "УКС" выполнены работы по монтажу систем автоматической фотовидеофиксации нарушений правил дорожного движения города Когалыма (перекрестки улиц Прибалтийская - Мира и Сибирская - Бакинская). Средства реализованы в полном объеме.
На указанных перекрестках установлены 9 опор, 18 камер, проведены пусконаладочные работы, имущество передано в управление МКУ "ЕДДС города Когалыма". Исполнителем Комитетом по управлению муниципальным имуществом заключен муниципальный контракт с  ООО "КТЦ Инжиниринг" на поставку опор для установки системы автоматической фотовидеофиксации нарушений правил дорожного движения города Когалыма. Контракт заключен по начально-максимальной цене, экономия средств по результатам аукциона составила  51,6 тыс. рублей.</t>
  </si>
  <si>
    <t>4.2.Организация регулярного освещения вопросов безопасности дорожного движения по телевидению (производство видеороликов, видеофильмов, размещение объявлений "Бегущая строка", участие в прямых эфирах, игровых передачах и др.) по радио и в печатных изданиях</t>
  </si>
  <si>
    <t>Заключён муниципальный контракт на право оказания услуг трансляции видеороликов социальной направленности в эфире телевизионного канала, вещающего на территории города Когалыма. По итогам электронного аукциона, экономия составила 25,63 тыс.рублей.</t>
  </si>
  <si>
    <t>4.6. Организация и проведение игровой тематической программы среди детей и подростков "Азбука дорог"</t>
  </si>
  <si>
    <t>В рамках заключенных договоров приобретены ростовые куклы в количестве 3 шт.</t>
  </si>
  <si>
    <t>4.7. Участие команд юных инспекторов движения в окружном конкурсе "Безопасное колесо"</t>
  </si>
  <si>
    <t xml:space="preserve">В апреле 2015 года учащиеся МАОУ "Средняя школа №6" выезжали в г.Ханты-Мансийск для участия в окружных соревнованиях юных инспекторов  движения "Безопасное колесо ". </t>
  </si>
  <si>
    <t>4.8. Приобретение необходимого учебного оборудования для оснащения кабинетов по безопасности дорожного движения в образовательных учреждениях. Приобретение методической литературы для преподавателей по обучению детей правилам дорожного движения</t>
  </si>
  <si>
    <t>В рамках заключенных договоров были приобретены учебные пособия, методические рекомендации, плакаты, стенды, развивающие игры, конструкторы.</t>
  </si>
  <si>
    <t>4.9. Приобретение наглядных пособий, технических средств, игр, игрового оборудования, учебно-методической и детской художественной литературы по безопасности дорожного движения для образовательных организаций</t>
  </si>
  <si>
    <t>В рамках заключенных договров приобретены материалы для занятий и игр, а также игры и игровое оборудование.</t>
  </si>
  <si>
    <t>4.10. Приобретение для образовательных организаций оборудования, позволяющего в игровой форме формировать навыки безопасного поведения на дороге. Приобретение и распространение светоотражающих приспособлений среди воспитанников и обучающихся 1-4 классов  образовательных организаций</t>
  </si>
  <si>
    <t>В дошкольные образовательные организации (МАДОУ Цветик-Семицветик, Золушка, Березка, Чебурашка, Сказка, Буратино) приобретено оборудование, позволяющее в игровой форме формировать навыки безопасного поведения на дороге, мобильные автогородки.</t>
  </si>
  <si>
    <t>Подпрограмма 2 «Профилактика незаконного оборота и потребления наркотических средств и психотропных веществ»</t>
  </si>
  <si>
    <t>Задача 5. Координация и создание условий для деятельности субъектов профилактики наркомании</t>
  </si>
  <si>
    <t>5.2. Проведение семинаров, семинаров-тренингов,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учебно-методических программ, пособий по профилактике наркомании</t>
  </si>
  <si>
    <t xml:space="preserve">В образовательных организациях города проведены обучающие семинары на тему "Организация и содержание первичной профилактики аддиктивного поведения подростков". В рамках мероприятия приобретены фото-рамки бизнес-класса,  канцелярские товары для проведения совещаний со специалистами, представителями общественных организаций, волонтеров, занимающихся решением вопросов по проблемам наркомании. </t>
  </si>
  <si>
    <t>5.3. Создание и распространение на территории города социальной рекламы: антинаркотических баннеров, видеороликов, видеофильмов, радио-и телепередач, печатных материалов по профилактике наркомании и токсикомании</t>
  </si>
  <si>
    <t xml:space="preserve">МБУ "Феникс" изготовлен банер 1 шт., приобретена печатная продукция. Заключен муниципальный контракт на право оказания услуг трансляции видеороликов социальной направленности в эфире телевизионного канала. По итогам электронного аукциона, экономия составила 14,85 тыс.руб. </t>
  </si>
  <si>
    <t>5.4. Организация и проведение мероприятий среди детей, подростков, молодёжи, направленных на здоровый образ жизни, профилактику наркомании</t>
  </si>
  <si>
    <t>С целью профилактики наркомании и токсикомании в  МБУ "МКЦ "Феникс" проведены  мероприятия, направленные на здоровый образ жизни, с этой целью были приобретены продукты питания, хозяйственные и канцелярские товары, сувенирная продукция и материалы для ракетомодельного клуба.
Среди подростков образовательных организаций распространены листовки "Подросток и наркотики", проводилось социально-психологическое тестирование, проведена работа с детьми по вовлечению в кружки и секции. В образовательных организациях проводились родительские собрания, охват родителей составил 1028 человек.</t>
  </si>
  <si>
    <t>Задача 6. Развитие профилактической деятельности</t>
  </si>
  <si>
    <t>6.1. Проведение городской акции среди студентов и работающей молодёжи "Шаг навстречу"</t>
  </si>
  <si>
    <t>Для проведения мероприятия приобретена сувенирная  и организационная продукция, арендован биотуалет, произведена оплата транспортных услуг.</t>
  </si>
  <si>
    <t>6.2. Организация и проведение детско-юношеского марафона "Прекрасное слово - жизнь"</t>
  </si>
  <si>
    <t>Мероприятие реализуется МБУ "Централизованная библиотечная система", изготовлены флаеры с информацией о пользе здорового образа жизни. Были приобретены призы для награждения участников.</t>
  </si>
  <si>
    <t>6.3. Организация работы городской лекторской группы по профилактике наркомании, токсикомании, алкоголизма, табакокурения</t>
  </si>
  <si>
    <t>В течение года в общеобразовательных организациях проводились профилактические мероприятия для учащихся и их родителей с приглашением сотрудников Когалымского межрайонного отдела Управления федеральной службы Российской Федерации по контролю за оборотом наркотиков по ХМАО-Югре, сотрудников БУ ХМАО-Югры "Когалымская городская больница". Охват участников составил 3344 человека.</t>
  </si>
  <si>
    <t>В рамках финансирования основной деятельности.</t>
  </si>
  <si>
    <t>6.4. Реализация проекта "Спорт -основа здорового образа жизни"</t>
  </si>
  <si>
    <t>Приобретены поощрительные призы для проведения Спартакиады среди дворовых площадок и пришкольных лагерей. Охват составил 908 детей.</t>
  </si>
  <si>
    <t>6.5. Развитие на территории города Когалыма детско-юношеских и молодёжных волонтёрских движений</t>
  </si>
  <si>
    <t>Во всех общеобразовательных организациях города Когалыма созданы и осуществляют свою деятельность детские и молодежные организации под эгидой деятельности детско-юношеской ассоциации "КРУГ", количество волонтеров составляет 220 человек.</t>
  </si>
  <si>
    <t>6.6. Организация профильной смены для лидеров детско-юношеских волонтёрских движений</t>
  </si>
  <si>
    <t>В марте 2015 года проведено общегородское мероприятие "Веснянка - 2015". Были приобретены канцелярские и хозяйственные товары, флеш-карты, произведена оплата услуг по организации и проведению профильной смены "Веснянка-2015".</t>
  </si>
  <si>
    <t>6.7. Организация проведения проверок образовательных учреждений, культурных учреждений, библиотек города Когалыма на предмет реализации мероприятий по ограничению доступа к сайтам пропагандирующих наркотические вещества</t>
  </si>
  <si>
    <t>В течение года общественной комиссией в составе представителей управления образования, общественых организаций и председателей управляющих советов общеобразовательных организаций проведен общественный контроль обеспечения контентной фильтрации доступа к информационно-коммуникационной сети "Интернет". Результаты проверки показали, что обучающимся не доступны ресурсы, содержащие информацию, не совместимую с задачами образования и воспитания в процессе учебной деятельности.</t>
  </si>
  <si>
    <t>Задача 7. Обеспечение выполнения отдельных государственных полномочий и функций</t>
  </si>
  <si>
    <t>7.1. Реализация переданных государственных полномочий по государственной регистрации актов гражданского состояния</t>
  </si>
  <si>
    <t>Работа отдела записи актов гражданского состояния Администрации города Когалыма (далее – отдел ЗАГС) в 2015 году была направлена на повышение качества и доступности государственных услуг, оказываемых населению, соблюдению законности при государственной регистрации актов гражданского состояния, создание надлежащих условий для реализации полномочий по государственной регистрации актов гражданского состояния на высоком профессиональном уровне, обеспечение учета и сохранности архивного фонда, дальнейшее развитие информационных технологий.
Регистрируя акты гражданского состояния, отдел ЗАГС формирует статистическую информацию, которая отражает демографическую ситуацию в городе.
В 2015 году отделом ЗАГС была осуществлена государственная регистрация 2197 актов гражданского состояния.</t>
  </si>
  <si>
    <t>7.2.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t>
  </si>
  <si>
    <t>Экономия сложилась за счет увольнения сотрудника, а также по оплате больничных листов.</t>
  </si>
  <si>
    <t xml:space="preserve">Цель(раздел) 1. Повышение уровня благоустройства территории города Когалыма, повышение качества и технической оснащённости выполняемых работ по содержанию объектов городского хозяйства и инженерной инфраструктуры </t>
  </si>
  <si>
    <t>Задача  1 "Организация благоустройства территории города Когалыма, включая озеленение территории и содержание малых архитектурных форм"</t>
  </si>
  <si>
    <t>1.1. Содержание объектов благоустройства территории города Когалыма, включая озеленение территории и содержание малых архитектурных форм</t>
  </si>
  <si>
    <t>Экономия сложилась по статье "Оплата труда" и "Проезд к месту отпуска и обратно"</t>
  </si>
  <si>
    <t>1.2. Строительство сетей газоснабжения к Мемориалу памяти, расположенному по улице Сибирская</t>
  </si>
  <si>
    <t>По решению Думы от 17.02.2015 №506-ГД плановые ассигнования перераспределены на приоритетные потребности.</t>
  </si>
  <si>
    <t xml:space="preserve">1.3. Обустройство и оборудование сквера по улице Югорская </t>
  </si>
  <si>
    <t>В 2015 году заключены муниципальные контракты на изготовление:
- скульптуроной композиции (3800,0 тыс. рублей);
- металлоконструкции (99,7 тыс. рублей);
- "Скамья семейная" (99,7 тыс. рублей);
- "Скамья любви" (41,1 тыс. рублей).
Поставка осуществлена, оплата произведена в полном объеме.</t>
  </si>
  <si>
    <t>1.4. Проектирование "Парка Победы" по адресу ул. Сибирская</t>
  </si>
  <si>
    <t>На средства по Соглашению о Сотрудничестве между Правительством ХМАО-Югры и ПАО "НК "ЛУКОЙЛ" выполняются следующие работы по целевому объекту:
1) I этап - проектирование объекта. Начальная цена контракта 1744,0 тыс.рублей. В 2014 году перечислен аванс в размере 50% от цены контракта. Остальные денежные средства перечислены в 2015 году. Работы по контракту выполнены и оплачены в полном объёме, фактическая стоимость работ составила 1735,92 тыс.рублей.
2) II этап - корректировка рабочей документации. Заключен контракт 19.06.2015 на сумму 8,08 тыс.руб., срок выполнения работ - 31.08.2015. Работы выполнены, оплата проведена в полном объеме.
3) III этап - строительство объекта. Заключен контракт на сумму 25000 тыс. рублей, функции заказчика по контракту переданы 19.03.2015, срок окончания выполнения работ 31.08.2015. Работы выполнены, оплата проведена в полном объеме.
Средства бюджета города выделены на следующее:
1) заключен контракт на сумму 0,55 тыс.рублей на технологическое присоединение объекта к электрическим сетям, срок окончания выполнения работ 21.12.2015.  Работы выполнены, оплата проведена в полном объеме.</t>
  </si>
  <si>
    <t>1.5. Реконструкция зоны отдыха по улице Сибирская</t>
  </si>
  <si>
    <t xml:space="preserve">На средства выделенные в рамках Соглашения о Сотрудничестве между Правительством ХМАО-Югры и ПАО "НК "ЛУКОЙЛ" выполнены следующие работы:
1) 2 888,65 тыс. рублей - выполнение инженерных изысканий и проектных работ. Работы выполнены и оплачены в полном объеме.
2) 41 521,35 - реконструкция объекта.  Работы выполнены, оплата произведена в полном объеме.
Cредства бюджета города выделены на следующее:
1) 155,29 тыс.рублей - изготовление технических планов. Заключен контракт 17.11.2015, стоимость услуг 79,29 тыс. рублей, срок окончания оказания услуг 20.12.2015. Услуги оказаны, оплата произведена в полном объеме.
76,00 тыс. рублей  - изготовление технических планов на покрытия площадок и тротуаровв. Реконструкция объекта ведется поэтапно, в связи с чем, контракт на оказание услуг будет заключен после выполнения полного комплекса работ.
2) 0,65 тыс. руб. - технологическое присоединение объекта к сетям электроснабжения. Произведена оплата в полном объеме.
</t>
  </si>
  <si>
    <t>1.6. Выполнение работ по изготовлению скульптурной композиции «Памятник героям, сражавшимся за независимость нашей Родины»</t>
  </si>
  <si>
    <t>1.7. Аренда транспортных средств с целью вывоза снега с территории города Когалыма  (ввиду отсутсвия технических возможностей)</t>
  </si>
  <si>
    <t>Задача  2 "Организация наружного освещения улиц, дворовых территорий города Когалыма"</t>
  </si>
  <si>
    <t>2.1.Организация освещения улиц и дворовых территорий</t>
  </si>
  <si>
    <t>Оплата производится по фактически выставленным счетам на оплату электроэнергии.</t>
  </si>
  <si>
    <t>2.2. Техническое обслуживание сетей наружного освещения улиц и дворовых территорий</t>
  </si>
  <si>
    <t>Задача 3. "Организация ритуальных услуг и содержание мест захоронения"</t>
  </si>
  <si>
    <t>3.1. Содержание территории городского кладбища</t>
  </si>
  <si>
    <t>3.2. Обеспечение ритуальных услуг</t>
  </si>
  <si>
    <t>Экономия денежных средств сложилась в связи с меньшим количеством умерших людей.</t>
  </si>
  <si>
    <t>3.3. Оказание услуг по перевозке умерших с места происшедшего летального исхода</t>
  </si>
  <si>
    <t>Экономия денежных средств в связи с меньшим количеством перевезенных умерших.</t>
  </si>
  <si>
    <t>Цель(раздел) 2. Обеспечение условий для отдыха и физического развития детей, 
организация досуга детей и приобщение к здоровому образу жизни, 
массовым спортивным мероприятиям</t>
  </si>
  <si>
    <t>Задача 1 "Создание новых мест для отдыха и физического развития горожан"</t>
  </si>
  <si>
    <t>1.1.Создание новых мест для отдыха и физического развития горожан</t>
  </si>
  <si>
    <t>Цель(раздел) 3. Создание условий для решения вопросов местного значения</t>
  </si>
  <si>
    <t>Задача 1 "Реализация МКУ "УЖКХ г.Когалыма" полномочий Администрации города Когалыма в вопросах осуществления функций заказчика в сфере ЖКК, капитального ремонта жилищного фонда и благоустройства, реконструкции и замены инженерных сетей тепло-,водоснабжения, ритуальных услуг и содержания мест захоронения и других работ(услуг) по обслуживанию городского хозяйства в городе Когалыме"</t>
  </si>
  <si>
    <t>1.1. Обеспечение деятельности МКУ "УЖКХ г.Когалыма" по реализации полномочий</t>
  </si>
  <si>
    <t>Экономия сложилась в связи с оплатой труда за фактически отработанное время, а также оплата услуг согласно фактически выставленным счетам (налог на имущество, услуги нотариуса,командировочные расходы, оплата госпошлин и т.д.).</t>
  </si>
  <si>
    <t>Задача 2 "Осуществление иных функций, необходимых для реализации возложенных на МКУ "УЖКХ г.Когалыма" полномочий Администрации города Когалыма задач в соответствии с ФЗ, законодательством ХМАО-Югры, муниципальными правовыми актами органов местного самоуправления"</t>
  </si>
  <si>
    <t>2.1.Организация проведения комплекса организационных, санитарно-противоэпидемических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</si>
  <si>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Санаторно - противоэпидемические мероприятия в городе Когалыме проведены.</t>
  </si>
  <si>
    <t>2.2. Благоустройство города, в т.ч. ремонт и реконструкция сетей наружного освещения (*)</t>
  </si>
  <si>
    <t>В рамках мероприятия в 2015 году было осуществлено:
- выборочный ремонт сетей наружного освещения (монтаж светильников);
- замена светильников торшерных ламп на светодиодные;
- устройство дождеприёмных колодцев на улицах города;
- установлены уличные урны для мусора;
- замена светильников и кронштейнов на детской площадке по улице Мира;
- выполнены работы по установке информационных табличек в "Парке военой техники";
- установлена надпись "Слава труду!"на постаменте памятника "Нефтяник и нефтяница";
- выборочный ремонт сетей наружного освешений по улице Сибирская;
- установлены урны и лавочки в сквере имени Шмидта и установлены светящиеся лавочки возле здания Администрации;
- ремонт сетей наружного освещения по улице Мостовая. 
Экономия сложилась по заключенным муниципальным контратам. Работы по муниципальным контрактам выполнены в полном объеме.</t>
  </si>
  <si>
    <t>2.3. Обеспечение бесперебойной работы музыкального фонтана, расположенного на площади по улице Мира (водоснабжение и водоотведение)</t>
  </si>
  <si>
    <t>2.4. Архитектурное освещение города, в т.ч. подсветка зданий, сооружений, жилых домов</t>
  </si>
  <si>
    <t xml:space="preserve">2.5. Обустройство автостоянки с установкой бортового камня вдоль улицы Молодёжная 12,13 </t>
  </si>
  <si>
    <t xml:space="preserve">2.6.  Выполнение специализированной экспертной организацией расчёта тарифа на содержание муниципального жилого фонда города Когалыма </t>
  </si>
  <si>
    <t>2.7.  Выполнение работ по изготовлению флаговых полотнищ (приобретение флаговых полотнищ, баннеров)</t>
  </si>
  <si>
    <t>Флаговые полотнеища приобретены, оплата произведена в полном объеме. Экономия по заключенному муниципальному контракту на меньшую сумму, чем предполагалось.</t>
  </si>
  <si>
    <t>2.8.  Выполнение работ по техническому обследованию строительных конструкций 10 жилых домов в деревянном исполнении, расположенных в левобережной части города</t>
  </si>
  <si>
    <t>2.9. Выполнение работ по восстановлению несущих конструкций и покрытия кровли МКД по адресу: г.Когалым, ул.Вильнюсская д.13 и д.15</t>
  </si>
  <si>
    <t>2.10. Проведение мероприятий по освобождению прибрежной защитной полосы реки Кирилл-Высьягун от временных строений</t>
  </si>
  <si>
    <t>Работы по устранению нарушений природоохранного законодательства (освобождение прибрежной защитной полосы реки Ингу-Ягун от временных строений, используемых ранее под гаражи для хранения лодок, ликвидация несанкционированной свалки на территории.</t>
  </si>
  <si>
    <t>2.11. Ремонт детского игрового комплекса "Лагуна", расположенного по адресу: ул.Др.Народов, 26Б</t>
  </si>
  <si>
    <t>Заключены 2 договора на 99,5 тыс. рублей и на 99,9 тыс. рублей. Экономия по заключенным договорам, сумма меньше, чем была запланирована.</t>
  </si>
  <si>
    <t>Подпрограмма 1 "Обеспечение прав граждан на доступ к культурным ценностям и информации"</t>
  </si>
  <si>
    <t>Задача  1 "Создание условий для модернизационного развития общедоступных библиотек и архива города Когалыма."</t>
  </si>
  <si>
    <t>1.1.1."Обновление баз данных справочно-поисковых систем библиотек города Когалыма"</t>
  </si>
  <si>
    <t>Финансирование из округа прекращено.</t>
  </si>
  <si>
    <t>1.1.2."Подключение общедоступных библиотек города Когалыма к сети Интернет"</t>
  </si>
  <si>
    <t>1.1.3."Поставка (обновление) системы АБИС (автоматизированной библиотечной информационной системы) для осуществления электронной каталогизации"</t>
  </si>
  <si>
    <t>Произведена оплата  за поставку (обновление) системы АБИС (автоматизированной библиотечной информационной системы) для осуществления электронной каталогизации. Пополнение базы данных на 4 170 записей.</t>
  </si>
  <si>
    <t>1.1.7."Комплектование библиотечного фонда города Когалыма "</t>
  </si>
  <si>
    <t>Произведена оплата по  договорам с ООО «Издательский дом» «Равновесие» и ООО «Научно-издательский центр ИНФРО-М». Библиотечный фонд составляет 142 686 экземпляров.</t>
  </si>
  <si>
    <t>1.1.8. Иные межбюджетные трансферты на комплектование книжных фондов библиотек города Когалыма</t>
  </si>
  <si>
    <t>1.1.9."Мероприятия, направленные на повышение читательского интереса"</t>
  </si>
  <si>
    <t>Приобретены электронные диски, дипломы, сувенирная продукция, призы для участников мероприятий, проведенных в детской библиотеке.</t>
  </si>
  <si>
    <t>1.1.10."Расходы на обеспечение деятельности (оказание услуг) общедоступных библиотек города Когалыма"</t>
  </si>
  <si>
    <t>За отчётный период архивным отделом рассмотрены описи и номенклатуры дел учреждений, организаций и предприятий – источников комплектования архивного отдела:
управленческой документации – на 510 единиц хранения;
личного происхождения – 10 единиц хранения;
по личному составу – на 304 единицы хранения; 
номенклатуры дел – 8 организаций.
В отчётном году оцифровано 26 фотодокументов. 
За 2015 год исполнено 4 520 запросов, в том числе 4 433 – социально-правового характера и 87 – тематического.</t>
  </si>
  <si>
    <t xml:space="preserve">1.1.13." Приобретение электронных баз данных" </t>
  </si>
  <si>
    <t>Задача  2 "Развитие музейного дела и удовлетворение потребности населения в предоставлении доступа к культурным ценностям."</t>
  </si>
  <si>
    <t>1.2.1."Пополнение фонда музея города Когалыма"</t>
  </si>
  <si>
    <t>Музейный фонд пополнился на 24 экспоната: 23 живописные работы и 1 шкура медведя. Всего в 2015 году музейный фонд насчитывает  9307 экспонатов.</t>
  </si>
  <si>
    <t>1.2.2."Информатизация музея города Когалыма"</t>
  </si>
  <si>
    <t>Было приобретено 2 проектора.</t>
  </si>
  <si>
    <t>1.2.3."Поддержка выставочных проектов"</t>
  </si>
  <si>
    <t>Приобретены багеты, проекторы, сувенирная продукция, оформление выставочного зала, концертные номера, афишы,  типографские расходы, расходные материалы.</t>
  </si>
  <si>
    <t>1.2.4."Расходы на обеспечение деятельности (оказание 
музейных услуг)"</t>
  </si>
  <si>
    <t xml:space="preserve">Экономия по заработной плате и начислениям на нее, в связи с выплатой за фактически отработанные дни (больничные листы). </t>
  </si>
  <si>
    <t>Задача  3 "Укрепление материально-технической базы учреждений культуры города Когалыма."</t>
  </si>
  <si>
    <t>1.3.1."Автоматизация культурно-досуговых учреждений города Когалыма "</t>
  </si>
  <si>
    <t>Приобретен студийный монитор.</t>
  </si>
  <si>
    <t>1.3.2."Приобретение оборудования для проведения культурно-массовых мероприятий"</t>
  </si>
  <si>
    <t>Приобретен профессиональный фотоаппарат с комплектующими, сложившияся экономия в размере 10,0 тыс.руб. возвращена в бюджет города.</t>
  </si>
  <si>
    <t>1.3.4."Приобретение костюмов для Образцовых самодеятельных коллективов города Когалыма, Народных самодеятельных коллективов города Когалыма"</t>
  </si>
  <si>
    <t>Было приобретно 10 сценических костюмов.</t>
  </si>
  <si>
    <t>1.3.10."Приобретение экипировки для МАУ "КДК "Метро"</t>
  </si>
  <si>
    <t>Было приобретно 50 сценических костюмов.</t>
  </si>
  <si>
    <t>1.3.11. "Приобретение оборудования для системы видеоконференций для МБУ "МВЦ"</t>
  </si>
  <si>
    <t>1.3.12. "Приобретение интерактивного развивающего комплекса "Лабрадор" для МБУ "ЦБС"</t>
  </si>
  <si>
    <t>Приобретен интерактивный развивающий комплекс "Лабрадор".</t>
  </si>
  <si>
    <t>1.3.13. "Реконструкция филиала "Янтарь" МАУ "КДК "Метро"</t>
  </si>
  <si>
    <t>На отчетную дату заключено 2 контракта: 
1)  на выполнение изысканий и проектных работ для реконструкции объекта, функции заказчика МУ "УКС г.Когалыма" переданы 31.07.2015, цена контракта 18 700,0 тыс.рублей, срок выполнения работ с 01.08.2015 по 31.07.2016. Выполнение работ предусмотрено в 5 этапов, на отчетную дату выполнено 2 этапа. 
2) №15С2014 от 17.07.2015 на оказание услуг по ведению авторского надзора за реконструкцией объекта, функции заказчика по контракту МУ "УКС г.Когалыма" переданы 31.07.2015, цена контракта 2450,0 тыс.рублей, срок оказания услуг с 01.08.2015 по 31.12.2015. Средства по данному мероприятияю освоены не в полном объеме, так как сроки исполнения контрактов превышают отчетный финансовый год.</t>
  </si>
  <si>
    <t>1.3.14. "Капитальный ремонт помещений в здании культурно-спортивного комплекса "Ягун" МАУ "КДК "Метро"</t>
  </si>
  <si>
    <t>1.3.15. "Приобретение жидкокристаллического телевизора для МБУ "ЦБС"</t>
  </si>
  <si>
    <t>1.3.16. "Приобретение костюмов, бутафории и декораций для МАУ "КДК "Метро"</t>
  </si>
  <si>
    <t>Подпрограмма 2 "Укрепление единого культурного пространства в городе Когалыме"</t>
  </si>
  <si>
    <t>Задача  1 "Создание благоприятных условий для организации культурного досуга населения, развития художественно-творческой деятельности в городе Когалыме."</t>
  </si>
  <si>
    <t>2.1.2."Проведение культурно-массовых мероприятий, конкурсов, фестивалей, театрализованных постановок, поддержка участия творческих коллективов города Когалыма в мероприятиях международного, всероссийского, окружного значения "</t>
  </si>
  <si>
    <t>Всего в 2015 году культурно - досуговыми учреждениями в рамках реализации муниципальной программы было проведено 70 культурно-массовых мероприятий.</t>
  </si>
  <si>
    <t>2.1.3."Расходы на обеспечение деятельности (оказание услуг) муниципальных культурно-досуговых учреждений города Когалыма"</t>
  </si>
  <si>
    <t>Подпрограмма 3 "Совершенствование системы управления в культуре и архивном деле"</t>
  </si>
  <si>
    <t>Задача  1 "Осуществление функций по реализации единой государственной политики в культуре города Когалыма."</t>
  </si>
  <si>
    <t>3.1.1."Обеспечение функций управления культуры, спорта и молодежной политики Администрации города Когалыма"</t>
  </si>
  <si>
    <t>Выплаты по заработной плате и начислениям на оплату труда согласно фактически отработанному времени. Имеется вакансия ведущего специалиста. Сотрудникам, не имеющим стажа муниципальной службы надбавка за классный чин, выслугу лет и особые условия труда начисляются в минимальных размерах.</t>
  </si>
  <si>
    <t>3.1.3."Выплата премии главы Администрации города Когалыма в сфере культуры и искусства"</t>
  </si>
  <si>
    <t>По итогам конкурса на соискание премии главы Администрации города Когалыма премия выплачена пяти сотрудникам учрежений культуры.</t>
  </si>
  <si>
    <t>3.1.4."Расходы на обеспечение хозяйственной деятельности учреждений культуры города Когалыма "</t>
  </si>
  <si>
    <t>Экономия в результате предоставления работникам отпусков без сохранения заработной платы, образования вакантных ставок в течение отчетного периода, листов временной нетрудоспособности, листов нетрудоспособности по беременности и родам, отпусков по уходу за ребенком до 1,5 лет.</t>
  </si>
  <si>
    <t>Задача  2 "Осуществление функций по реализации единой государственной политики в архивном деле города Когалыма."</t>
  </si>
  <si>
    <t>3.2.1."Обеспечение деятельности архивного отдела Администрации города Когалыма "</t>
  </si>
  <si>
    <t>Выплаты по заработной плате и начислениям на оплату труда согласно фактически отработанному времени. Имеется вакансия ведущего специалиста.</t>
  </si>
  <si>
    <t xml:space="preserve">федеральный бюджет </t>
  </si>
  <si>
    <t>Подпрограмма 1 "Общее образование и дополнительное образование"</t>
  </si>
  <si>
    <t>Задача  1 "Развитие общего образования и дополнительного образования"</t>
  </si>
  <si>
    <t>1.1."Обеспечение доступности качественного общего образования в соответствии с современными требованиями"</t>
  </si>
  <si>
    <t>Экономия плановых ассигнований по выплате компенсации части родительской платы согласно фактического начсиления, а также оплата услуг "Интернет" согласно фактически заключенных договоров.</t>
  </si>
  <si>
    <t>Всего</t>
  </si>
  <si>
    <t>1.2."Развитие системы доступного дополнительного образования в соответствии с индивидуальными запросами населения"</t>
  </si>
  <si>
    <t xml:space="preserve">Экономия плановых ассигнований МБОУ ДОД "ДДТ", МБОУ ДОД "ДШИ" согласно фактически начисленной заработной платы, а также имеющимся больничным листам. </t>
  </si>
  <si>
    <t>Задача  2 "Создание условий для выявления и поддержки одарённых детей в различных сферах деятельности"</t>
  </si>
  <si>
    <t>2.1."Развитие системы выявления, поддержки, сопровождения и стимулирования одаренных детей в различных сферах деятельности, лидеров в сфере образования"</t>
  </si>
  <si>
    <t xml:space="preserve">Экономия  по денежным средствам, выделяемым с бюджета города Когалыма, сложилась в связи с тем, что плановые ассигнования выделяются согласно заявок учреждений на оплату расходов по выезду на олимпиады и проведение мероприятий.  В 2015 году учащиеся приняли участие в окружных конкурсах и олимпиадах, городских конкурсах, также в научно - исследовательской конференции "Шаг в будущее",  в Форуме для членов детских общественных советов при Уполномоченных по правам ребенка, проведены "Учебно - полевые сборы", организовано участие воспитанников МАУ "ДДТ" в IV международном конкурсе детского и  молодежного творчества "Славься Отечество" и т.д.
В рамках привлеченных средств: на сумму 2318,0 тыс. рублей было осуществлено финансирование МАОУ "СОШ № 8" в рамках проекта "Формула успеха" (проведение фольклёрного фестиваля "Медвежий угол", командировочные расходы, связанные с участием в проекте "Энергетика России", занятия на английском языке). 
Также были выплачены именные премии засчет средств ООО "ЛУКОЙЛ Западная Сибирь" 74 учащимся, проявляющим выдающиеся способности в учебной деятельности  - 119,6 тыс. рублей. </t>
  </si>
  <si>
    <t>2.2."Стимулирование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t>
  </si>
  <si>
    <t>Выплачены премии победителям конкурса "Сердце отдаю детям" - 103,5 тыс. рублей, победителям конкурса "Педагог года" - 103,5, гранты Администрации города Когалым - 550,0 тыс. рублей, 42,5 тыс. рублей - премии победителям конкурса "Молодые учителя".</t>
  </si>
  <si>
    <t>Задача  3 "Обеспечение комплексной безопасности и комфортных условий образовательного процесса"</t>
  </si>
  <si>
    <t>3.1."Обеспечение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</si>
  <si>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 xml:space="preserve">В рамках мероприятия произведена оплата текущих  ремонтных работ МАОУ СОШ № 1, 3, 5, 6, 7, 8, 10.  МАУ ДОД "ДДТ". МАУ "Школа искусств", все дошкольные образовательные организации города Когалыма.                                                                                     </t>
  </si>
  <si>
    <t>3.2."Создание системных механизмов сохранения и укрепления здоровья детей в образовательных организациях"</t>
  </si>
  <si>
    <t>Произошла экономия плановых ассигнований по оплате услуг питания согласно фактически предоставленных счетов за 2015 год.</t>
  </si>
  <si>
    <t>Задача  4 "Укрепление материально-технической базы и развитие инфраструктуры сферы образования"</t>
  </si>
  <si>
    <t>4.1."Оснащение материально-технической базы образовательных организаций и учреждений в соответствии с современными требованиями в т.ч. приобретение и монтаж многофункциональных спортивных площадок МБОУ "СОШ № 7", МБОУ "СОШ № 10""</t>
  </si>
  <si>
    <t>Выполнено строительство спортивных площадок МАОУ "СОШ №7" и МАОУ "СОШ №10", работы выполнены, оплата произведена в полном объеме. На выделенные средства Депутатами ХМАО - Югры по наказам избирателей (790,0 тыс. рублей) были приобретены для МАОУ СОШ №1,7,8,10, а также для дошкольных организаций  ноутбук, микрофон, ширмы, песочницы, мебель, компьютерная техника, логопедичесое оборудование, и для МАОУ СОШ №3 , МАУ "ДДТ" приобретены информационные доски, вокальная радиосистема, микшерный пульт.
В рамках проекта "Формула успеха" для МАОУ "СОШ №8" приобретены интерактивные доски, проекторы,ноутбук, цифровой микшер, вокальная система, швейная машина, оборудование для актового зала. Для МАОУ "СОШ №1" по распоряжению Правительства ХМАО - Югры были приобретены конструктор "Робототехника", датчик света, инфракрасный маяк, дисплей. Для МАОУ "СОШ №3"  - наборы ЛЕГО, книги по "Робототехнике". а также приобретена ученическая мебель и учебная литература.</t>
  </si>
  <si>
    <t>4.2."Развитие инфраструктуры общего и дополнительного образования"</t>
  </si>
  <si>
    <t>Муниципальный контракт №0187300013713000396 на корректировку проектно-сметной документации по объекту Детский сад на 320 мест в городе Когалыме по ул. Градостроителей заключен 26.12.2013 на сумму 2 615,8 тыс. руб. В связи с нарушением сроков выполнения работ проектной организацией, исполнение контракта перешло на 2015 год.
Выполнение работ предусмотрено в два этапа, I этап исполнен в 2014 году на сумму 784,7 тыс. рублей,работы по II этапу на сумму 1831,1 тыс. рублей приняты в мае 2015 года.
Работы по корректировке проектно - сметной документации завершены, проектной организацией получены:
- положительное заключение государственной экспертизы;
- положительное заключение о достоверности определения сметной стоимости объектов капитального строительства, строительство которых финансируется с привлечением средств бюджета Ханты - Мансийского автономного округа.
В рамках привлеченных средств выделенных ПАО НК "Лукойл" были произведены перенос и замена пожарных извещателей в МАДОУ "Березка".</t>
  </si>
  <si>
    <t>Подпрограмма 2 "Система оценки качества образования и информационная прозрачность системы образования города Когалыма"</t>
  </si>
  <si>
    <t>Задача  5 "Совершенствование системы повышения квалификации педагогов и руководителей образовательных организаций."</t>
  </si>
  <si>
    <t>5.1." Финансирование  деятельности МАУ "Межшкольный методический центр города Когалыма""</t>
  </si>
  <si>
    <t>Экономия  в сумме 1873,7 тыс.рублей - невозможность завершения ремонтных работ кровли здания в связи с погодными условиями, а также 28,8 тыс.рублей - экономия по оплате льготного проезда.</t>
  </si>
  <si>
    <t>5.2. "Финансирование  МАОУ "СОШ №8" в рамках проекта "Формула успеха"  Межшкольный методический центр города Когалыма"</t>
  </si>
  <si>
    <t>Экономия по итогам 2015 года в связи с изменением срока проведения выездных мероприятий; 100% освоение средств пройдет в 2016 году после оплаты счетов за курсы повышения квалификации.</t>
  </si>
  <si>
    <t>Подпрограмма 3 "Организация деятельности в области образования на территории города Когалыма"</t>
  </si>
  <si>
    <t>Задача  6 "Обеспечение деятельности и управление в области образования на территории города Когалыма"</t>
  </si>
  <si>
    <t>6.1." 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</si>
  <si>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Оплата расходов согласно фактически предоставленных счетов.</t>
  </si>
  <si>
    <t>6.2."Проведение мероприятий аппаратом управления"</t>
  </si>
  <si>
    <t>Награждение победителей конкурса "Учитель года" (подарочные наборы)</t>
  </si>
  <si>
    <t>Подпрограмма 4 "Молодёжь города Когалыма"</t>
  </si>
  <si>
    <t>Задача  7 "Создание условий для духовно-нравственного развития и формирования гражданско-патриотических качеств молодёжи, роста её созидательной активности, выявления и продвижения талантливой молодёжи."</t>
  </si>
  <si>
    <t>7.1."Организация мероприятий по духовно-нравственному развитию и формированию гражданско-патриотических качеств молодёжи"</t>
  </si>
  <si>
    <t>Сложилась экономия по расходам на организацию мероприятий. В 2015 году были организованы выездные сборы, приобретены оборудование и сценические костюмы для проведения мероприятий, посвященных юбилейным и другим памятным датам истории России.  Также был организован и проведен городской фестиваль семейного творчества, спортивная программа "Молодёжь во славу Победы" посвященная празднованию 70-летию Дня Победы, организовано волонтёрского движение.</t>
  </si>
  <si>
    <t>7.2."Организация мероприятий по поддержке талантливой молодёжи"</t>
  </si>
  <si>
    <t>Расходование средств в рамках поддержки талантливой молодёжи, занимающейся авиационно-техническими видами спорта. Участие в открытом первенстве ЯНАО и ХМАО по авиамодельному спорту.</t>
  </si>
  <si>
    <t>Задача  8 "Обеспечение деятельности и укрепления материально-технической базы учреждения сферы работы с молодёжью."</t>
  </si>
  <si>
    <t>8.1."Укрепление материально-технической базы МБУ "МКЦ "Феникс", финансовое и организационно-методическое сопровождение по исполнению МБУ "МКЦ "Феникс" муниципального задания на оказание муниципальных услуг (выполнение работ)"</t>
  </si>
  <si>
    <t>Экономия плановых ассигнований по текущим расходам на содержание МБУ МКЦ "Феникс".</t>
  </si>
  <si>
    <t>Задача  9 Содействие формированию эффективного поведения и успешной социализации молодежи на рынке труда</t>
  </si>
  <si>
    <t>9.1."Организация деятельности молодежных трудовых отрядов</t>
  </si>
  <si>
    <t xml:space="preserve">Всего в летние месяцы было сформировано 3 трудовых отряда, общее количество участников - 30 человек. </t>
  </si>
  <si>
    <t>Подпрограмма 5 "Допризывная  подготовка молодёжи."</t>
  </si>
  <si>
    <t>Задача  10 Создание условий для подготовки граждан к военной службе."</t>
  </si>
  <si>
    <t>10.1."Организация и проведение городского конкурса среди общеобразовательных организаций на лучшую подготовку граждан РФ к военной службе"</t>
  </si>
  <si>
    <t>Для  победителей конкурса МАОУ СОШ № 1, 5, 7, 8 приобретено: мишенная установка, мегафон-громкоговоритель, ветрина для экспонатов, мишень "Биатлон", детская военная форма.</t>
  </si>
  <si>
    <t>Задача: Совершенствование организации и функционирования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t>
  </si>
  <si>
    <t>1.1."Содержание, развитие и совершенствование Муниципального казённого учреждения «Единая дежурно-диспетчерская служба города Когалыма»</t>
  </si>
  <si>
    <t>1.1.1"Содержание Муниципального казённого учреждения «Единая дежурно-диспетчерская служба города Когалыма»</t>
  </si>
  <si>
    <t>Отклонение образовалась в результате фактически предоставленных коммунальных услуг на основании приборов учета и фактически предоставленных услуг связи, согласно документов на оплату.</t>
  </si>
  <si>
    <t>1.1.2 "Охрана и эксплуатационное обслуживание интегрированного технического комплекса безопасности города Когалыма»</t>
  </si>
  <si>
    <t xml:space="preserve"> В результате проведения торгов образовалась экономия плановых ассигнований, т.к. поставщик услуг связи и тех. обслуживания  интегрированного технического комплекса безопасности города Когалыма предложил наиболее выгодную цену контракта, меньше запланированной.</t>
  </si>
  <si>
    <t>1.2"Монтаж системы оповещения гражданской обороны и чрезвычайных ситуаций в городе"</t>
  </si>
  <si>
    <t>1.3"Демонтаж и монтаж пульта управления радиотрансляционной сетью озвучивания улиц города Когалыма"</t>
  </si>
  <si>
    <t>Заключен муниципальный контракт 06.03.2015 на сумму 355,40 тысяч рублей, срок выполнения работ по контракту до 30.07.2015. Работы по контракту выполнены в полном объеме, оплата произведена в июне.</t>
  </si>
  <si>
    <t>1.4 Строительство гаража специализированной техники по ликвидации чрезвычайных ситуаций на территории города Когалыма</t>
  </si>
  <si>
    <t>Заключен контракт 17.12.2014 на технологическое присоединение к электрическим сетям на сумму 4,34 тысяч рублей, срок выполнения работ 4 месяца с даты заключения контракта. Работы выполнены и оплачены в полном объеме. В адрес  ПАО "ЛУКОЙЛ" направлено обращение о перераспределении сложившийся экономии, в размере 769,93 тыс. руб., на приоритетные потребности муниципального образования.</t>
  </si>
  <si>
    <t>1.5 Капитальный ремонт кровли здания Единой дежурно-диспетчерской службы, расположенного по адресу: ул. Молодёжная, д.10/2</t>
  </si>
  <si>
    <t>Заключен муниципальный контракт №0187300013715000043 от 21.05.2015 на сумму          4 774,12 тыс. рублей. Срок окончания выполнения работ 31.07.2015. Работы по контракту выполнены, оплата произведена в полном объеме. Остаток 0,08 тыс. руб. образовался за счет выделения средств с округлением до сотни при выделении средств.</t>
  </si>
  <si>
    <t>Задача: Обеспечение населения города Когалыма средствами защиты</t>
  </si>
  <si>
    <t>1.6 Приобретение средств защиты, приборов химического и дозиметрического контроля</t>
  </si>
  <si>
    <t xml:space="preserve">На основании приказа МЧС России от 01.10.2014 №543 "Об утверждении Положения об организации обеспечения населения средствами индивидуальной защиты", обеспечение средствами индивидуальной защиты работников органов местного самоуправления и организаций, находящихся в их ведении, осуществляется органами исполнительной власти субъектов Российской Федерации.                                                                                                                                   В соответствии со служебной запиской от 12.08.2015 №21-Вн-143 согласовано закрытие плановых бюджетных ассигнований на сумму 520,70 тыс. рублей. </t>
  </si>
  <si>
    <t>Задача: Развитие материально-технической базы гражданской обороны и защиты от чрезвычайных ситуаций</t>
  </si>
  <si>
    <t>1.7 "Приобретение технических средств и оборудования для подготовки населения, нужд гражданской обороны и защиты населения от чрезвычайных ситуаций"</t>
  </si>
  <si>
    <t xml:space="preserve">На основании приказа МЧС России от 01.10.2014 №543 "Об утверждении Положения об организации обеспечения населения средствами индивидуальной защиты", обеспечение средствами индивидуальной защиты работников органов местного самоуправления и организаций, находящихся в их ведении, осуществляется органами исполнительной власти субъектов Российской Федерации.                                                                                                                                   В соответствии со служебной запиской от 12.08.2015 №21-Вн-143 согласовано закрытие плановых бюджетных ассигнований на сумму 370,90 тыс. рублей. </t>
  </si>
  <si>
    <t>Задача: Создание общественных спасательных постов в местах массового отдыха людей на водных объектах города Когалыма</t>
  </si>
  <si>
    <t>1.8 "Создание общественных спасательных постов в местах массового отдыха людей на водных объектах города Когалыма"".</t>
  </si>
  <si>
    <t>бюджета автономного округа</t>
  </si>
  <si>
    <t>Заключен договор от 19.06.2015 №7049/15 на художественное оформление стендов для территории зоны отдыха в районе 2-го км.Сургутского шоссе, на общую сумму 53183,80 рублей, срок выполнения работ по договору до 10.07.2015, а в части расчетов до полного их завершения. Услуги по договору исполнены в полном объеме, оплата произведена 29.07.2015 (платежное поручение от 29.07.2015 №0401). Заключен договор от 06.08.2015 №42к-15/509Д на сумму 45876,76 рублей, на поставку товара (груз для буя, бордюр полусферический, фал, контейнер металлический), срок действия договора по 31.08.2015 года, а в части расчёта-до полного исполнения сторонами обязательств. Договор исполнен в полном объеме, оплата по настоящему договору произведена 31.08.2015 (платежные поручения от 31.08.2015 №№0477, 0478). В соответствии с письмом директора МКУ ЕДДС города Когалыма от 31.08.2015 №112-Исх-458 остаток денежных средств в размере 339,44 рублей будет возращен бюджет ХМАО-Югры.</t>
  </si>
  <si>
    <t>Заключен договор от 23.03.2015 №5613/15 на общую сумму 13560,00 рублей, на обучение матросов-спасателей. Услуги по договору исполнены в полном объеме, оплата по договору произведена 17.04.2015 (платежное поручение от 17.04.2015 №0210). Заключены трудовые договоры на услуги матросов-спасателей. Услуги по договорам исполнены в полном объеме.</t>
  </si>
  <si>
    <t>Подпрограмма 2: "Укрепление пожарной безопасности в городе Когалыме"</t>
  </si>
  <si>
    <t>Задача: Организация обучения населения мерам пожарной безопасности и пропаганда в области пожарной безопасности, содействие распространению пожарно-технических знаний</t>
  </si>
  <si>
    <t>2.1."Организация обучения населения мерам пожарной безопасности, агитация и пропаганда в области пожарной безопасности"</t>
  </si>
  <si>
    <t>Задача: Обеспечение тушения лесных пожаров</t>
  </si>
  <si>
    <t>2.2. "Приобретение средств по организации пожаротушения "</t>
  </si>
  <si>
    <t>26.10.2015 года заключен муниципальный контракт №0187300013715000220-0210863-02 на приобретение средств по организации пожаротушения на сумму 71 306,25 рублей с ООО "Лесхозснаб". Товар по контракту получен. Оплата по контракту произведена. Экономия по итогам электронных торгов составила 27,694 тыс. рублей.</t>
  </si>
  <si>
    <t>Задача: Развитие материально-технической базы противопожарной службы города Когалыма</t>
  </si>
  <si>
    <t>2.3. "Строительство тренажерного комплекса "Теплодымокамера" (в том числе проектно-изыскательные работы)</t>
  </si>
  <si>
    <t>На отчетную дату выполнены работы по инженерным изысканиям и разработке проектно-сметной документации в размер 17,70 тыс. рублей. Остаток средств в размере 0,30 тыс. рублей образовался за счет подписания Соглашения в млн. рублях. Согласно дополнительного соглашения №6 к Соглашению о сотрудничестве между Правительством ХМАО-Югры и ПАО "НК"ЛУКОЙЛ" от 25.10.2013, утвержденного распоряжением Правительства ХМАО-Югры от 25.09.2015 №546-рп объем финансирования по данному объекту уменьшен на 14 982,00 тыс. рублей. Данные средства планируется израсходовать в 2016 году на строительства объекта, при условии выделения средств на выполнение строительно-монтажных работ.</t>
  </si>
  <si>
    <t>Подпрограмма 3: "Финансовое обеспечение деятельности отдела по делам гражданской обороны и чрезвычайных ситуаций Администрации города Когалыма"</t>
  </si>
  <si>
    <t>Задача: Обеспечение эффективной деятельности отдела по делам гражданской обороны и чрезвычайных ситуаций Администрации города Когалыма</t>
  </si>
  <si>
    <t>3.1.Содержание отдела по делам гражданской обороны и чрезвычайных ситуаций Администрации города Когалыма</t>
  </si>
  <si>
    <t>Неполное освоение сложилось в связи с выплатой премии по итогам работы за 2014 год пропорционально отработанному времени, а также в результате оплаты листов нетрудоспособности.</t>
  </si>
  <si>
    <t>Подпрограмма 1. "Совершенствование системы муниципального стратегического управления"</t>
  </si>
  <si>
    <t>Задача  1 "Создание условий для устойчивого экономического роста. Совершенствование нормативно-правовой и методологической базы"</t>
  </si>
  <si>
    <t>2. "Мониторинг социально-экономического развития города Когалыма"</t>
  </si>
  <si>
    <t>Произведена оплата по договору за приобретение  статистических сборников.</t>
  </si>
  <si>
    <t>Задача  3 "Обеспечение деятельности управления экономики"</t>
  </si>
  <si>
    <t>6. "Обеспечение деятельности управления экономики Администрации города Когалыма"</t>
  </si>
  <si>
    <t xml:space="preserve">Экономия  по заработной плате и начислениям на оплату труда сложилась в связи с наличием вакансий, с выплатой премии по результатам работы за 2014 год за фактически отработанное время. На основании постановления Правительства РФ от 04.12.2014 года увеличены начисления на выплаты по оплате труда. В связи с этим был сделан перерасчет по заработной плате и налогам за степень секретности. </t>
  </si>
  <si>
    <t>Подпрограмма 2. "Совершенствование государственного и муниципального управления"</t>
  </si>
  <si>
    <t>Задача  4 "Оптимизация предоставления муниципальных услуг, в том числе путем организации их предоставления по принципу "одного окна""</t>
  </si>
  <si>
    <t>7. "Обеспечение деятельности муниципального автономного учреждения "Многофункциональный центр предоставления государственных и муниципальных услуг"</t>
  </si>
  <si>
    <t xml:space="preserve">                                                                                                                        В январе 2015 года между Администрацией города Когалыма и МФЦ заключены соглашения от 01.01.2015 " № 1 "О порядке и условиях предоставления субсидии на возмещение нормативных затрат, связанных с выполнением муниципальных услуг (с учетом дополнительного соглашения от 19.02.2015) и соглашение от 01.01.2015 № 2 на предоставление субсидии на иные цели."                                                                    
В нормативно-правовые акты внесены поправки, расширяющие текущий перечень государственных и муниципальных услуг, предоставляемых в центрах, в рамках девяти основных жизненных ситуаций: рождение ребенка, выход на пенсию, индивидуальное жилищное строительство, утрата документов, открытие своего дела (малое предпринимательство), приобретение жилого помещения, смена места жительства, утрата документов, утрата близкого человека.                                                                                                                                           С 01.07.2015 г. МФЦ сменило свое наименование на новый общероссийский бренд - центр государственных и муниципальных услуг "Мои документы".</t>
  </si>
  <si>
    <t>8. "Реализация административной реформы в городе Когалыме в рамках полномочий Администрации города Когалыма"</t>
  </si>
  <si>
    <t>Экономия по заработной плате и начислениям на оплату труда сложилась в связи с наличием вакансий, с выплатой премии по результатам работы за 2014 год за фактически отработанное время.</t>
  </si>
  <si>
    <t>Задача  8 "Оказание финансовой поддержки Субъектам и организациям, образующим инфраструктуру поддержки субъектов малого и среднего предпринимательства в городе Когалыме (далее - Организация)"</t>
  </si>
  <si>
    <t>11. "Финансовая поддержка Организаций (бизнес-инкубирование)"</t>
  </si>
  <si>
    <t>Субсидия предоставлена 1 Субъекту.</t>
  </si>
  <si>
    <t>12. "Создание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</si>
  <si>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Постановление Администрации города Когалыма от 16.11.2015, договор заключен от 25.11.2015, перечисление средств произведено в декабре 2015 года. Субсидия предоставлена 1 Субъекту.</t>
  </si>
  <si>
    <t>13. "Финансовая поддержка Субъектов, осуществляющих производство и реализацию товаров и услуг в социально значимых видах деятельности, определенных настоящей программой, в части компенсации арендных платежей за нежилые помещения и по предоставленным консалтинговым услугам"</t>
  </si>
  <si>
    <t>Финансовая поддержка оказана 7 субъектам малого и среднего предпринимательства</t>
  </si>
  <si>
    <t>14. "Возмещение затрат социальному предпринимательству и семейному бизнесу"</t>
  </si>
  <si>
    <t>Поддержка оказана 4 субъектам малого и среднего предпринимательства.</t>
  </si>
  <si>
    <t>15. " Предоставление субсидии для реализации проектов Субъектов по энергоэффективности и мероприятий по энергосбережению".</t>
  </si>
  <si>
    <t>Субсидия предоставлена 1 субъекту малого и среднего предпринимательства.</t>
  </si>
  <si>
    <t>16. "Финансовая поддержка социального предпринимательства, в том числе: предоставление грантовой поддержки социальному предпринимательству"</t>
  </si>
  <si>
    <t>Поддержка оказана 3 субъектам малого и среднего предпринимательства.</t>
  </si>
  <si>
    <t>17. "Грантовая поддержка начинающих предпринимателей"</t>
  </si>
  <si>
    <t>Поддержка оказана 1 субъекту малого и среднего предпринимательства.</t>
  </si>
  <si>
    <t>18. "Развитие молодежного предпринимательства"</t>
  </si>
  <si>
    <t xml:space="preserve">Финансовая поддержка оказана 2 субъектам малого и среднего предпринимательства. </t>
  </si>
  <si>
    <t>Задача 10. "Обеспечение доступности для жителей города Когалыма информации о поддержке малого и среднего предпринимательства".</t>
  </si>
  <si>
    <t>22.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 о деятельности организаций образующим инфраструктуру поддержки субъектов малого и среднего предпринимательства в городе Когалыме, иной информации для субъектов малого и среднего предпринимательства".</t>
  </si>
  <si>
    <t>Заключен контракт с ООО Информационно-рекламное агентство «Сибирь Консалтинг». Сумма контракта составила 59,86 тыс. рублей. Проводилось информирование предпринимателей посредством «бегущей строки».</t>
  </si>
  <si>
    <t>23. "Организация и проведение конференций, деловых встреч, круглых столов с участием Субъектов"</t>
  </si>
  <si>
    <t>В целях популяризации предпринимательской деятельности проведен круглый стол на тему: «Опыт предпринимателей города Когалыма» при участии предпринимательского сообщества города Когалыма, начинающих предпринимателей и лиц, желающих заниматься предпринимательской деятельностью.
Совместно с Фондом поддержки предпринимательства Югры проведен круглый стол на тему: «Социальное предпринимательство: термины, при решении социальных проблем и сформированных мер».
Проведена встреча с представителями управления Пенсионного фонда РФ по вопросам изменения законодательства.</t>
  </si>
  <si>
    <t>25. "Проведение образовательных мероприятий для Субъектов и Организаций".</t>
  </si>
  <si>
    <t>Образовалась экономия средств окружного бюджета в результате проведения электронного аукциона.
Заключен муниципальный контракт с БУ ВО ХМАО-Югры «Сургутский государственный университет». Проведено 6 семинаров, 69 слушателей.</t>
  </si>
  <si>
    <t>Задача 13 "Содействие популяризации предпринимательской деятельности,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t>
  </si>
  <si>
    <t>27.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t>
  </si>
  <si>
    <t>30.11.2015 проведен городской конкурс "Предприниматель года", произведена выплата 1 субъекту малого и среднего предпринимательства в сумме 530,0 тыс. рублей. Обществом с ограниченной ответственностью Межрегиональный Маркетинговый центр «Иваново» проводился мониторинг деятельности малого и среднего предпринимательства в городе Когалыме. По результатам мониторинга представлен отчет (99,3 тыс. рублей).</t>
  </si>
  <si>
    <t>Подпрограмма1. "Создание условий для обеспечения качественными коммунальными услугами"</t>
  </si>
  <si>
    <t xml:space="preserve">1.Капитальный ремонт (с заменой) систем теплоснабжения, водоснабжения и водоотведения для подготовки к ОЗП </t>
  </si>
  <si>
    <t>В 2015 году заключены муниципальные контракты на общую сумму 3 242,65 тыс. рублей на:
- установку автоматизированного блока регулирования системы отопления многоквартирного дома по ул. Студенческая, д. 32;
- установку АИТП по ул. Олимпийская, д.13, 15; 
- установку узла регулирования ГВС по адресу ул. Студенческая, 32. 
Работы по всем объектам выполнены, оплата произведена в полном объеме.</t>
  </si>
  <si>
    <t>2.Обеспечение хранения материально-технических ресурсов и строительных материалов для оперативного устранения неисправностей и аварий на объектах ЖКХ города Когалыма</t>
  </si>
  <si>
    <t>Плановые ассигнования на реализацию данного мероприятия закрыты согласно решению Думы от 17.02.2015 №506-ГД (договор хранения материально-технических ресурсов с КГМУП "УПТК". В феврале 2015 года заключен контракт на оказание услуг на безвозмездной основе до окончания 2015 года).</t>
  </si>
  <si>
    <t>3. Строительство автоматизированной водогрейной котельной установленной тепловой мощностью 72МВт</t>
  </si>
  <si>
    <t>Плановые ассигнования на реализацию данного мероприятия закрыты согласно решению Думы от 24.06.2015 №560-ГД</t>
  </si>
  <si>
    <t>Подпрограмма 2. "Содействие проведению капитального ремонта многоквартирных домов"</t>
  </si>
  <si>
    <t>1.Окраска фасадов многоквартирных домов</t>
  </si>
  <si>
    <t>Всего в 2015 году были окрашены фасады 57 домов.</t>
  </si>
  <si>
    <t>2. Обеспечение мероприятий по проведению капитального ремонта многоквартирных домов</t>
  </si>
  <si>
    <t>На 2015 год в бюджете города Когалыма предусмотрены плановые ассигнования в сумме 2 654,4 тыс. рублей для перечисления субсидии некоммерческой организации «Югорский фонд капитального ремонта многоквартирных домов» с целью обеспечения выполнения мероприятий по проведению капитального ремонта многоквартирных домов, создания безопасных и благоприятных условий для проживания граждан. В 2015 году была перечислена субсидия в сумме 1 033,0 тыс. рублей по факту предоставления подтверждающих документов, освоение средств в сумме 1 621,4 тыс. рублей пройдет в 2016 году.</t>
  </si>
  <si>
    <t>Подпрограмма 3. "Обеспечение реализации муниципальной программы"</t>
  </si>
  <si>
    <t xml:space="preserve">1. Исполнение ОРЖКХ Администрации города Когалыма полномочий в сфере жилищно-коммунального комплекса, предусмотренные федеральным законодательством и нормативными актами ХМАО-Югры, органом местного самоуправления </t>
  </si>
  <si>
    <t>Экономия по заработной плате и начислениям на оплату труда за фактически отработанное время.</t>
  </si>
  <si>
    <t>Подпрограмма 4. «Поддержка частных инвестиций в жилищно-коммунальном комплексе»</t>
  </si>
  <si>
    <t>Возмещение части затрат на уплату процентов организациям коммунального комплекса по привлекаемым заемным средствам на реконструкцию, модернизацию и развитие</t>
  </si>
  <si>
    <t>Финансирование по данному мероприятию производится по факту  оплаты процентов по привлечённым кредитным ресурсам предприятиями-участниками инвестиционной программы, предоставления ими подтверждающих платёжных документов в адрес исполнителя программы.</t>
  </si>
  <si>
    <t>Подпрограмма 1. "Автомобильный транспорт"</t>
  </si>
  <si>
    <t>Задача 1 Организация предоставления транспортных услуг населению и организация транспортного обслуживания населения в городе Когалыме</t>
  </si>
  <si>
    <t xml:space="preserve">1.1.Перевозка пассажиров автомобильным транспортом общего пользования по городским маршрутам </t>
  </si>
  <si>
    <t xml:space="preserve">В сфере общественного транспорта в городе Когалыме работает 1 индивидуальный предприниматель с 50 единицами техники, в том числе:
- 6 единиц – большой вместимости;
- 19 единиц – средней вместимости;
- 25 единиц – малой вместимости.                                                                              За период 2015 года в городе Когалыме пассажирским транспортом было перевезено 629,3 тыс. человек, на 8 регулярных маршрутах выполнено 132 400 рейсов.
</t>
  </si>
  <si>
    <t>Подпрограмма 2. "Дорожное хозяйство"</t>
  </si>
  <si>
    <t>Задача 1 Организация по строительству (реконструкции), капитальному ремонту и ремонту автомобильных дорог общего пользования местного значения в границах города Когалыма</t>
  </si>
  <si>
    <t>1.1. Капитальный ремонт дорог</t>
  </si>
  <si>
    <t xml:space="preserve">В 2015 году выполнен ремонт автомобильных дорог города Когалыма общей площадью 51 159 кв. м. </t>
  </si>
  <si>
    <t>1.2. Реконструкция участка автомобильных дороги по улице Дружбы народов со строительством кольцевых развязок (в том числе ПИР)</t>
  </si>
  <si>
    <t xml:space="preserve">На средства по Соглашению о Сотрудничестве между Правительством ХМАО-Югры и ПАО "НК "ЛУКОЙЛ" выполнены и оплачены проектно-изыскательские работы на реконструкцию объекта. Сумма контракта заключенного в 2014 году - 11 357,23 тыс.рублей. Срок окончания выполнения работ - 31.05.2015 года. Работы выполнены и оплачены в полном объёме.
На средства бюджета города Когалыма 160,0 тыс. рублей выполнены работы по оказанию услуг производства съемочных работ по объекту и по оформлению технического плана по объекту.
</t>
  </si>
  <si>
    <t xml:space="preserve">привлеченные средства </t>
  </si>
  <si>
    <t>1.3. Проектирование развязки Восточной (проспект Нефтяников, улица Ноябрьская)</t>
  </si>
  <si>
    <t xml:space="preserve">Решением Думы  города Когалыма от 23.12.2014 №497-ГД, в результате заключения Дополнительного соглашения №3 от 19.12.2014 к Соглашению о сотрудничестве между Правительством ХМАО - Югры и ПАО "НК "ЛУКОЙЛ" от 25.10.2013 выделены плановые ассигнования в сумме 3 800 тыс. рублей на реализацию данного мероприятия. Заключен контракт от 23.12.2014. В 2014 году проведен авансовый платеж в размере 50% от суммы контракта. Остальные 50% оплачены в 2015 году.                                                                                                                                                                                  </t>
  </si>
  <si>
    <t>1.4. Проектирование кольцевой транспортной развязки на пересечении улицы Степана Повха - улицы Сибирская - проспект Шмидта</t>
  </si>
  <si>
    <t>Решением Думы  города Когалыма от 23.12.2014 №497-ГД, в результате заключения Дополнительного соглашения №3 от 19.12.2014 к Соглашению о сотрудничестве между Правительством ХМАО - Югры и ПАО "НК "ЛУКОЙЛ" от 25.10.2013 выделены плановые ассигнования на реализацию данного мероприятия. Заключен контракт от 23.12.2014. В 2014 году проведен авансовый платеж в размере 50% от суммы контракта. Остальные 50% оплачены в 2015 году.                                                                                                                                                                              Средства бюджета города Когалыма выделены на изготовление технических планов. На сумму выделенных средств заключено 5 контрактов. Денежные средства освоены в полном объеме, услуги по контракту оказаны.</t>
  </si>
  <si>
    <t>1.5. Ремонт, в том числе капитальный автомобильных дорог, реконструкция  и строительство кольцевых транспортных развязок в городе Когалыме</t>
  </si>
  <si>
    <t>Средства, выделенные по Соглашению о Сотрудничестве между Правительством ХМАО-Югры и ПАО "НК "ЛУКОЙЛ" распределены следующим образом:
1) Реконструкция участка автомобильной дороги по улице Дружбы народов со строительством кольцевых развязок (строительно-монтажные работы) - 75 832,00 тыс.рублей. Работы выполнены, оплата проведена в полном объеме.
2) Строительство кольцевой транспортной развязки на пересечении улицы Ст.Повха - ул. Сибирская - пр. Шмидта -                40 00,00 тыс.рублей.  Работы выполнены, оплата проведена  в полном объеме.</t>
  </si>
  <si>
    <t>1.6. Лабораторные исследования асфальтобетонного покрытия</t>
  </si>
  <si>
    <t>Заключён муниципальный контракт на оказание услуг по лабораторным исследованиям асфальтобетонного покрытия (вырубка керна, включая отбор керноотборником). Работы выполнены, оплата проведена в полном объёме.</t>
  </si>
  <si>
    <t>Задача 2 Организация дорожной деятельности в отношении автомобильных дорог местного значения в границах города Когалыма</t>
  </si>
  <si>
    <t xml:space="preserve">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Когалыма осуществляет муниципальное бюджетное учреждение «Коммунспецавтотехника» в соответствии с муниципальным заданием.
В 2014 году выполнены работы по модернизации светофорных объектов города Когалыма по адресам:
- улица Дружбы Народов, 26 (в районе магазина «Росич»);
- улица Дружбы Народов (в районе муниципального автономного учреждения «Дворец спорта»);
- улица Прибалтийская (в районе отдела военного комиссариата Ханты-Мансийского автономного округа – Югры по г. Когалым);
- пересечение улиц Прибалтийская – Бакинская;
- проспект Нефтяников (в районе железнодорожного вокзала).
Также установлен светофорный объект на перекрёстке улиц Дружбы народов - Повха – Янтарная.
</t>
  </si>
  <si>
    <t>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</si>
  <si>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 Техническое обслуживание электрооборудования светофорных объектов</t>
  </si>
  <si>
    <t>2.3. Организация обеспечения электроэнергией светофорных объектов</t>
  </si>
  <si>
    <t>2.4. Установка, перенос и модернизация светофорных объектов</t>
  </si>
  <si>
    <t xml:space="preserve">Работы по установке выполнены, оплата произведена в полном объеме. Работы по переносу светофорных объектов  выполнены, оплата проведена в полном объеме. </t>
  </si>
  <si>
    <t>2.5. Выполнение работ по нанесению пешеходной разметки холодным пластиком со светоотражающими  элементами</t>
  </si>
  <si>
    <t xml:space="preserve">
В связи со сложившимися погодными условиями и техническими характеристикам  по нанесению разметки, руководством МБУ "КСАТ" принято решение о переносе даты проведения запроса котировок на октябрь 2015 года с исполнением обязательств по контракту в 2016 год. Мероприятие будет реализовано в 2016 году.</t>
  </si>
  <si>
    <t>Всего по программе, в том числе</t>
  </si>
  <si>
    <t>Задача 1. "Повышение профессиональной компетентности муниципальных служащих Администрации города Когалыма"</t>
  </si>
  <si>
    <t>«Организация обучения муниципальных служащих по следующим направлениям:                                                                  а) курсы повышения квалификации                                                             б) краткосрочные формы обучения (одно- двух-дневные семинары, дискуссии, конференции, «круглые столы».</t>
  </si>
  <si>
    <t xml:space="preserve">Организованы и проведены курсы повышения квалификации для муниципальных служащих органов местного самоуправления,  запланированные на 2015 год.
Экономия денежных средств по данному мероприятию сложилась по результатам  электронных аукционов на право заключить муниципальные контракты на оказание услуг по организации и проведению курсов повышения квалификации.                                               </t>
  </si>
  <si>
    <t>Задача 3. "Устойчивое и эффективное  обеспечение своих полномочий Администрации города Когалыма"</t>
  </si>
  <si>
    <t>«Материально-техническое обеспечение структурных подразделений Администрации города Когалыма»</t>
  </si>
  <si>
    <t xml:space="preserve">Экономия денежных средств  сложилась по результатам электронного аукциона на право заключения муниципального контракта на оказание услуг по подписке на периодические печатные издания. </t>
  </si>
  <si>
    <t>«Организация представительских мероприятий (расходов)  Администрации города Когалыма»</t>
  </si>
  <si>
    <t>Экономия денежных средств  сложилась по результатам проведением электронных торгов.                                                                                 Расходование средств по данному мероприятию  в 2015 году проводилось в соответствии с утвержденным  Планом мероприятий  на 2015 год за счет представительских расходов.</t>
  </si>
  <si>
    <t>Задача 4. "Эффективное осуществление полномочий управления по общим вопросам Администрации города Когалыма"</t>
  </si>
  <si>
    <t>«Обеспечение деятельности управления по общим вопросам Администрации города Когалыма»</t>
  </si>
  <si>
    <t>Экономия денежных средств сложилась
в связи тем, что  муниципальные служащие управления по общим вопросам Администрации города Когалыма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t>
  </si>
  <si>
    <t>«Обеспечение предоставления муниципальным служащим гарантий, установленных действующим законодательством о муниципальной службе»</t>
  </si>
  <si>
    <t xml:space="preserve">Экономия денежных средств сложилась в связи тем что денежные средства по данному мероприятию были запланированы с  учётом возможного увеличения получателей пенсии за выслугу лет, однако увольнение муниципальных служащих Администрации города Когалыма в связи с выходом на пенсию в 2015 не происходило. Кроме того, число  получателей пенсии за выслугу лет с января по декабрь 2015 года не увеличилось.             </t>
  </si>
  <si>
    <t>«Обеспечение расходов, связанных с командировками»</t>
  </si>
  <si>
    <t>Экономия денежных средств сложилась  в связи  с использованием видеоконференцсвязи при проведении совещаний, конференций и других мероприятий.</t>
  </si>
  <si>
    <t xml:space="preserve">Итого по программе </t>
  </si>
  <si>
    <t>Подпрограмма 1 «Содействие развитию градостроительной деятельности»</t>
  </si>
  <si>
    <t>Задача 1 «Формирование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t>
  </si>
  <si>
    <t xml:space="preserve">1.Формирование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 </t>
  </si>
  <si>
    <t>1.1 Разработка проекта планировки территории 10 микрорайона городаКогалыма</t>
  </si>
  <si>
    <t>Контракт рассторгнут в связи с отсутствием потребности в прохождении экспертизы проекта.</t>
  </si>
  <si>
    <t xml:space="preserve"> 1.2 Разработка проекта планировки территории 15 микрорайона города Когалыма</t>
  </si>
  <si>
    <t xml:space="preserve">Муниципальный контракт заключен в 2012 году. В связи с неисполнением проектной организацией обязательств по контракту, проведено три судебных разбирательства о понуждении проектной организации к выполнению работ и взыскании неустойки (Арбитражный суд ХМАО-Югры, Восьмой арбитражный аппеляционный суд г. Омска, Арбитражный суд Западно-Сибирского округа г. Тюмень). Решения приняты в пользу Заказчика (МУ "УКС г. Когалыма"). 
В связи стем, что  разработанный проект, соответствующий условиям муниципального контракта, не предоставлен, принято решение растогнуть контракт. Ранее поданный иск в Арбитражный суд ХМАО-Югры о расторжении контракта отозван, так как проектная организация уплатила неустойку и 23.12.2015 заключено соглашение о расторжении контракта. </t>
  </si>
  <si>
    <t xml:space="preserve"> 2. Выполнение научно-исследовательской работы по разработке комплексного проекта совершенствования системы управления градостроительным развитием территории городского окргуа город Когалым</t>
  </si>
  <si>
    <t>В 2015 году оплачены следующие работы:
1. Разработка программы социально-экономического развития города на 2014-2018 годы (100%);
2. Разработка проекта внесения изменений в программу «Программа комплексного развития систем коммунальной инфраструктуры города Когалыма на 2010-2020 годы (100%);
3. Разработка проекта внесения изменений в Генеральный план городского округа;
4. ППиМ п.Пионерный и первоочередных территорий под ИЖС;
5. ППиМ участка по ул.Таллинская, ул.Рижская, ул.Вильнюсская (под индивидуальное жилищное строительство);
6. ППиМ территории, расположенной на юге от перекрестка пр.Нефтяников - Повховское шоссе, ограниченной газопроводом и автодорогой с западной и южной стороны и существующей застройкой с восточной стороны.</t>
  </si>
  <si>
    <t>Подпрограмма 2 "Содействие развитию жилищного строительства"</t>
  </si>
  <si>
    <t>Задача  2 "Строительство жилья и систем инженерной инфраструктуры с целью обеспечения инженерной подготовки земельных участков, предназначенных для жилищного строительства"</t>
  </si>
  <si>
    <t>4. Приобретение жилья</t>
  </si>
  <si>
    <t>В 2015 году комитетом заключен 81 муниципальный контракт на приобретение в муниципальную собственность города Когалыма 81 квартиры на общую сумму 211 756,23 тыс. рублей, из них: средства окружного бюджета 190 580,61 тыс. рублей, средства местного бюджета 21 175,62 тыс. рублей. Неисполнение обязательств по заключенным контрактам составило 8 677,84 тыс. рублей, из них: средства окружного бюджета 7 810,06 тыс. рублей, средства местного бюджета 867,78 тыс. рублей. Сумма неиспользованных средств 16 594,96 тыс. рублей, из них: средства окружного бюджета 45,49 тыс. рублей, средства местного бюджета 16 549,48 тыс. рублей. Неисполнение бюджетных обязательств связано с приобретением 21 жилого помещения путем участия в долевом строительстве со сроком исполнения обязательств застройщиком до 31.12.2016 года. (Примечание: информация без учета переходящих остатков 2014 года).</t>
  </si>
  <si>
    <t>5.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в т.ч.:</t>
  </si>
  <si>
    <t>5.1 Магистральные и внутриквартальные инженерные сети застройки жилыми домами поселка Пионерный города Когалыма</t>
  </si>
  <si>
    <t>5.2 Строительство внутриквартальных инженерных сетей по объекту: "3 - этажный жилой дом №5 в левобережной части города Когалыма"</t>
  </si>
  <si>
    <t>В адрес ПАО "ЛУКОЙЛ" направлено обращение о перераспределении средств на приоритетные потребности муниципального образования.</t>
  </si>
  <si>
    <t>5.4 Магистральные инженерные сети застройки жилых домов по ул.Комсомольской в г.Когалыме</t>
  </si>
  <si>
    <t>5.5 Газопровод по улице Пионерной поселка Пионерный города Когалыма</t>
  </si>
  <si>
    <t>По результатам электронного аукциона 01.07.2015 заключен муниципальный контракт на выполнение инженерных изысканий и разработку ПСД на сумму 586,81тыс. рублей. Выполнение работ предусмотрено в два этапа со сроком выполнения работ по 60 календарных дней каждый. Выполнение работ ведется с нарушением сроков, выставляются претензии. На отчетную дату выполнен I этап, работы оплачены.</t>
  </si>
  <si>
    <t>Подпрограмма 3 "Обеспечение мерами финансовой поддержки по улучшению жилищных условий отдельных категорий граждан"</t>
  </si>
  <si>
    <t>Задача  3 "Предоставление социальной выплаты, в виде субсидии, на приобретение жилья отдельным категориям граждан"</t>
  </si>
  <si>
    <t>6. Улучшение жилищных условий молодых семей в соответствии с Федеральной целевой программой "Жилище"</t>
  </si>
  <si>
    <t>В рамках Соглашения от 09.09.2015 №61 о предоставлении средств федерального бюджета, бюджета Ханты-Мансийского автономного округа – Югры бюджету муниципального образования управлением по жилищной политике 5 семьям-получателям субсидии выданы свидетельства о получении меры государственной поддержки, на сумму 5 711,7 тыс. рублей.
Средства в размере 1 028,16 тыс. рублей являются возвращенным остатком с 2014 года, предоставленных в рамках Соглашения 08.08.2014 №23/2014 на исполнение обязательств перед получателем свидетельства. По состоянию на 01.01.2016 по указанному соглашению оплачено свидетельство на сумму 771,1 тыс. рублей. Невостребованные средства в размере 257,04 тыс. рублей возвращены в бюджет ХМАО-Югры.
В настоящее время получателями меры государственной поддержки оформляются документы по приобретению жилых помещений. По состоянию на 01.01.2016 средства в сумме 3 375,099 тыс. руб., в рамках Соглашения от 09.09.2015 №61, перечислены по трем из пяти свидетельств.</t>
  </si>
  <si>
    <t>8.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</si>
  <si>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 xml:space="preserve">В соответствии с постановлениями Администрации города Когалыма субсидии предоставлены 2 семьям, имеющим ребенко-инвалида, 1 инвалиду, 3 ветеранам боевых действий в размере 4450,68 тыс. рублей для приобретения жилых помещений. 
</t>
  </si>
  <si>
    <t>9. Улучшение жилищных условий ветеранов Великой Отечественной войны</t>
  </si>
  <si>
    <t>Гражданину вручено гарантийное письмо от 29.04.2015 о предоставление субсидии на приобретение жилья. Оплата субсидии произведена на основании договора купли-продажи квартиры от 11.06.2015. Свидетельство о государственной регистрации права от 17.06.2015 №86-АБ 983057.</t>
  </si>
  <si>
    <t>10. Субвенции на реализацию полномочий, указанных в пп 3.1, 3.2 ст. 2 Закона от 31.03.2009 №36-оз</t>
  </si>
  <si>
    <t>Подпрограмма 4 "Организационное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t>
  </si>
  <si>
    <t>Задача  4 "Организационное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t>
  </si>
  <si>
    <t>11. Обеспечение деятельности управления по жилищной политике Администрации города Когалыма</t>
  </si>
  <si>
    <t>12. Обеспечение деятельности отдела архитектуры и градостроительства Администрации города Когалыма</t>
  </si>
  <si>
    <t>Подпрограмма 2 "Информационно-аналитическое обеспечение деятельности структурных подразделений Администрации города Когалыма"</t>
  </si>
  <si>
    <t>Подпрограмма 3. Создание условий для выполнения функций, направленных на обеспечение прав и законных интересов жителей автономного округа в отдельных сферах жизнедеятельности</t>
  </si>
  <si>
    <t>1.1.11."Субвенции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</si>
  <si>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Экономия сложилась по выплате заработной платы и выплатам на оплату труда за фактически отработанное время.</t>
  </si>
  <si>
    <t>В 2015 году в целях организации электронного взаимодействия финансового органа с государственной информационной системой о государственных и муниципальных платежах  был приобретен дополнительный модуль к  программному продукту (модернизация) АС "Бюджет" на сумму 80,0 тыс. рублей, а так же приобретение компьютерной техники (системные блоки) на сумму 199,50 тыс. руб.
Приобретение дополнительных программных 5 модулей  к  программному продукту (модернизация) АС "Бюджет", позволяющие осущетсвлять контроль в сфере закупок, которые планировались  приобрести в 2015 году запланировано приобрести в 2016 году, в связи с вступлением в силу части 5 ст.99 44 - ФЗ от 05.04.2013 "О контрактной системе в сфере закупок товаров, работ и услуг для обеспечения государственных и муниципальных нужд" с 1 января 2017 года.</t>
  </si>
  <si>
    <t xml:space="preserve">Поступило 10 заявок от учреждений и организаций города о потребности в рабочей силе, заключены договора о сотрудничестве. С несовершеннолетними гражданами и их законными представителями заключено 70 срочных трудовых договоров по специальности "Оператор ЭВМ".  По состоянию на 01.01.2016 года не освоены средства в размере 58,46 тыс. рублей в связи с неполным (фактически) отработанным рабочим временем несовершеннолетними гражданами. </t>
  </si>
  <si>
    <t xml:space="preserve">В апреле 2015 года на территории  городского пляжа организован и проведён национальный праздник народов ханты и манси «День оленевода».
Охват участников мероприятия составил - 12 000 человек. В рамках празднования состоялись соревнования по национальным видам спорта: гонки на оленьих упряжках среди мужчин и женщин, метание тынзяна на хорей, национальная борьба и перетягивание палки среди женщин, а также конкурс «Оленеводческая семья-2015». Все участники соревнований и конкурсанты были награждены дипломами и ценными подарками.  </t>
  </si>
  <si>
    <t>В мероприятии приняли участите творческие  коллективы  МАУ "КДК "Метро", национально-культурные объединения. Мероприятием охвачено 1110 человек. Приобретены сценические костюмы, ткани.</t>
  </si>
  <si>
    <t>В фестивале принимали участие семьи разных национальностей (чеченская, башкирская, украинская, русская). Все семьи-участники были награждены дипломами. Для гостей праздника был организован кинопоказ мультсборника для семейного просмотра по мотивам сказок народов России "Гора самоцветов". Охват зрителей мероприятий составил  546 человек.</t>
  </si>
  <si>
    <t>Организация и проведение круглого стола, посвященного Дню народного единства. Организация и проведение конкурса "Общественное признание - 2015". Приобретение баннеров для зала национальных культур, а также выпуск видеоролика телекомпанией "Инфосервис+".</t>
  </si>
  <si>
    <t>В 2015 году установлено 4 детских игровых площадки на общую сумму 1247,0 тыс. рублей по адресам:
- Прибалтийская 3,3а;
- Рижская 41,47;
- Дружбы народов 29,33,37;
- Строителей 11. 
Также заключены договоры  на установку металлических пешеходных ограждений по улице Дружбы народов 33 и 37 на общую сумму 75,0 тыс. рублей и 78,0 тыс. рублей соответственно.</t>
  </si>
  <si>
    <t>Обеспечен доступ центральной бибилиотеки к правовой базе данных СПС "Консультант +"</t>
  </si>
  <si>
    <t xml:space="preserve">Произведена оплата  по договору с  ОАО "Ростелеком" на подключение общедоступных библиотек к сети "Интернет". </t>
  </si>
  <si>
    <t>Приобретено оборудование для системы видеоконференции.</t>
  </si>
  <si>
    <t>Подпрограмма 1. "Организация и обеспечение мероприятий в сфере гражданской обороны, защиты населения и территорий города Когалыма от чрезвычайных ситуаций"</t>
  </si>
  <si>
    <t xml:space="preserve">Заключен договор от 29.06.2015 на сумму 93.62 тыс. рублей. Оплата произведена 03.08.2015. Экономия по итогам торгов на печатную продукцию составила 158,62 рублей.                                                                              Заключен договор на прокат видеороликов  от 21.07.2015 на сумму 47,736 тыс. рублей. Оплата контракта производится ежемесячно. Экономия  по итогам электронных торгов составила 0,264 тыс. рублей.   </t>
  </si>
  <si>
    <t>Подпрограмма 4. "Развитие малого и среднего предпринимательства в городе Когалыме на 2014-2017 годы"</t>
  </si>
  <si>
    <t>Информация о результатах реализации мероприятий муниципальных программ за 2015 год</t>
  </si>
  <si>
    <t>1. «Развитие агропромышленного комплекса и рынков сельскохозяйственной продукции, сырья и продовольствия в городе Когалыме в 2014-2017 годах»</t>
  </si>
  <si>
    <t>2. «Профилактика экстремизма в городе Когалыме на 2014 - 2017 годы»</t>
  </si>
  <si>
    <t>3. "Развитие физической культуры и спорта в городе Когалыме на 2014-2017 годы"</t>
  </si>
  <si>
    <t>4. «Управление муниципальным имуществом города Когалыма на 2014-2019 годы»</t>
  </si>
  <si>
    <t>5. "Управление муниципальными финансами в городе Когалыме на 2014-2017 годы"</t>
  </si>
  <si>
    <t>6. "Содействие занятости населения города Когалыма на 2014-2017 годы"</t>
  </si>
  <si>
    <t>7. «Социальная поддержка жителей города Когалыма на 2014 - 2017 годы»</t>
  </si>
  <si>
    <t>8. "Доступная среда города Когалыма на 2014-2017 годы"</t>
  </si>
  <si>
    <t>9. "Поддержка развития институтов гражданского общества города Когалыма на 2014 - 2017 годы"</t>
  </si>
  <si>
    <t>10. «Реконструкция и ремонт, в том числе капитальный, объектов муниципальной собственности города Когалыма на 2014 - 2017 годы»</t>
  </si>
  <si>
    <t>11. «Обеспечение прав и законных интересов населения города Когалыма в отдельных сферах жизнедеятельности в 2014-2017 годах»</t>
  </si>
  <si>
    <t>12. "Содержание объектов городского хозяйства и инженерной инфраструктуры в городе Когалыме на 2014-2017 годы"</t>
  </si>
  <si>
    <t>13. "Развитие культуры в городе Когалыме на 2014-2017 годы"</t>
  </si>
  <si>
    <t>14. "Развитие образования в городе Когалыме на 2014-2016 годы"</t>
  </si>
  <si>
    <t>15. «Защита населения и территорий от чрезвычайных ситуаций и укрепление пожарной безопасности в городе Когалыме на 2014 - 2017 годы»</t>
  </si>
  <si>
    <t>16. "Социально-экономическое развитие и инвестиции муниципального образования город Когалым на 2014-2017 годы"</t>
  </si>
  <si>
    <t>17. "Развитие жилищно-коммунального комплекса и повышение энергетической эффективности в городе Когалыме на 2014-2017 годы"</t>
  </si>
  <si>
    <t>18. "Развитие транспортной системы города Когалыма на 2014-2017 годы"</t>
  </si>
  <si>
    <t>19. «Развитие муниципальной службы и резерва управленческих кадров в муниципальном образовании городской округ город Когалым на 2014 - 2017 годы»</t>
  </si>
  <si>
    <t>20. «Обеспечение доступным и комфортным жильем жителей города Когалыма на 2014-2017 годы»</t>
  </si>
  <si>
    <t>Подпрограмма 1. "Развитие системы обращения с отходами производства и потребления в городе Когалыме на 2014-2017 годы"</t>
  </si>
  <si>
    <t>Задача 1. Организация централизованного сбора и утилизации твердых бытовых отходов, образующихся на производственных и жилых объектах города Когалыма, в соответствии с требованиями Федерального закона от 10.01.2002 №7-ФЗ "Об охране окружающей среды" и Федерального закона от 24.06.1998 №89-ФЗ "Об отходах производства и потребления"</t>
  </si>
  <si>
    <t xml:space="preserve">Мероприятие 1. Осуществить строительство  полигона твердых бытовых отходов </t>
  </si>
  <si>
    <t>Строительство полигона твердых бытовых отходов (разработка проектно-сметной документации)</t>
  </si>
  <si>
    <t xml:space="preserve">Заключен контракт 08.05.2014 на сумму 8 079,28 тыс. рублей, срок выполнения работ 270 календарных дней с даты заключения контракта. Выполнение работ предусмотрено в два этапа
- I этап на сумму 2 423,79 тыс. рублей исполнен, 
- II этап на сумму 5655,5 тыс. рублей исполнен в июле 2015 года. 
Работы по контракту выполнены с нарушением сроков выполнения работ. Проектной организацией получены положительные заключения.
В Департамент природных ресурсов и несырьевого сектора экономики ХМАО-Югры отправлены: инвестиционное предложение МО город Когалым, паспорт инвестиционного проекта, обоснование экономической целесообразности строительства объекта. </t>
  </si>
  <si>
    <t>21. "Обеспечение экологической безопасности города Когалыма на 2014-2017 годы"</t>
  </si>
  <si>
    <t>ИТОГО ПО МУНИЦИПАЛЬНЫМ ПРОГРАММАМ:</t>
  </si>
  <si>
    <t>ПРИЛОЖЕНИЕ 1</t>
  </si>
  <si>
    <t>1.3. Реконструкция здания поликлиники на 850 посещений</t>
  </si>
  <si>
    <t>2.1. Обеспечение деятельности Муниципального казённого учреждения «Управление капитального строительства города Когалыма»</t>
  </si>
  <si>
    <t>3.1. Ремонт, в том числе капитальный, объектов муниципальной собственности:</t>
  </si>
  <si>
    <t>3.2. Ремонт, в том числе капитальный, объектов жилищно-коммунального хозяйства:</t>
  </si>
  <si>
    <t xml:space="preserve">В рамках реализации мероприятия заключено 17 муниципальных контрактов на приобретение в муниципальную собственность города Когалыма 17 жилых помещений в строящихся многоквартирных жилых домах на сумму 28 754,3 рублей, из них 12 жилых помещений оформлено в муниципальную собственность г.Когалыма в 2015 году. Оформление права муниципальной собственности на оставшиеся 5 квартир запланировано в 2016 году.
Также, в 2015 году оформлено право муниципальной собственности на 8 квартир по контрактам, заключенным в 2014 году.
Сумма невостребованных средств составила                         3 454,8 тыс. рублей.
</t>
  </si>
  <si>
    <t xml:space="preserve">Средства распределены следующим образом:
1) 2 191,4 тыс. руб. - стротельство сетей канализации.  Работы по контракту завершены в 2015 году с нарушением сроков выполнения работ, выставленная неустойка на сумму 271,1 тыс. руб. списана в соответствии с постановлением Правительства РФ от 05.03.2015 №196. Оплата за выполненные работы произведена в полном объеме. 
Введена в эксплуатацию V очередь - сети канализации к жилым домам №1; №2; №64; №65 стоимостью 15 863,9 тыс. руб. и протяженностью 979,0 м. Разрешение на ввод в эксплуатацию №RU86301000-329 от 31.07.2015. 
2) 1 387,8 тыс. руб. - строительство сетей водоснабжения.  Работы по контракту выполнены с нарушением сроков выполнения работ, подрядной организацией уплачена неустойка в сумме 6,1 тыс. руб.Оплата за выполненные работы произведена в полном объеме. 
3) 12 920,7 тыс. руб. - восстановление ул. Нефтяников после прокладки инженерных сетей. З Работы по контракту выполнены с нарушением сроков выполнения работ, выставленная неустойка на сумму 36,5 тыс. руб. списана в соответствии с постановлением Правительства РФ от 05.03.2015 №196. Оплата за выполненные работы произведена в полном объеме.
Согласно п. 17 ст. 51 Градостроительного кодекса РФ разрешение на строительство, разрешение на ввод в </t>
  </si>
  <si>
    <t xml:space="preserve">эксплуатацию не требуется. Объект эксплуатируется. 
4) 2 646,4 тыс. руб. (за счет экономии) -  восстановление ул. Набережной после прокладки инженерных сетей. Работы выполнены и оплачены в полном объеме.
Согласно п. 17 ст. 51 Градостроительного кодекса РФ разрешение на строительство, разрешение на ввод в эксплуатацию не требуется. Объект эксплуатируется.
5) 90,9 тыс. руб. (за счет экономии) - строительство сетей водоснабжения (благоустройство по ул. Широкая).  Работы выполнены и оплачены в полном объеме.
6) 59,8 тыс. руб. (за счет экономии) - строительство сетей водоснабжения (благоустройство по ул. Лесная). Работы выполнены и оплачены в полном объеме.
7) 99,5 тыс. руб. - оформление технического плана на сети канализации. Контракт заключен 18.05.2015. Работы выполнены, оплата произведена в полном объеме.
8) 40,9 тыс. руб. - оформление технического плана и кадастрового паспорта с постановкой на государственный кадастровый учет на сети водоснабжения. Заключен контракт 17.11.2015, срок окончания оказания услуг 20.12.2015. Услуги не оказаны и контракт расторгнут 18.12.2015, так как объект не введен в эксплуатацию по причине длительности процедуры оформления документов. 
Сетевой график не исполнен  в части оформления технического плана и кадастрового паспорта с постановкой на государственный кадастровый учет на сети водоснабжения, причины указаны в п. 8. </t>
  </si>
  <si>
    <t xml:space="preserve">1) 12 312,00 тыс. руб. - проектно-изыскательские работы. Заключен контракт 23.09.2014. На отчетную дату работы по контракту выполнены и оплачены в полном объеме.
2) 8,46 тыс. руб. - технологическое присоединение объекта к сетям электроснабжения. Заключены 2 муниципальных контракта 23.06.2015 на сумму 10,43 и 1,04 тыс. руб., срок выполнения работ - 4 месяца со дня заключения контрактов. 
Контракты растогнуты, в связи с изменением условий контрактов, в результате уменьшения мощности электроприемников в процессе проектирования. Произведена оплата за фактически оказанные услуги на сумму 1,34 и 0,13 тыс. руб. 
Заключен новый контракт 28.12.2015 на подключение сооружений объекта I этапа стротельства  на сумму 6,99 тыс. руб., срок оказания услуг 4 месяца со дня заключения контракта. Во исполнение условий контракта произведена предоплата в размере 45% от цены контракта. 
Контракт на подключение сооружений объекта II этапа строительства, необходим был при выполнении проектно-изыскательских работ и будет заключен повторно при выполнении II этапа строительства. 
3) 41 164,03 тыс. руб. - I этап строительно-монтажных </t>
  </si>
  <si>
    <t>работ. Заключен муниципальный контракт 16.09.2015, срок окончания выполнения работ 24.12.2015. Выполнение работ ведется с  нарушением сроков выполнения работ, выставлены претензии. 
4) 98,00 тыс. руб. - экспертиза геодезических работ. Заключен муниципальный контракт 29.09.2015, срок окончания выполнения работ 15.12.2015. Контракт расторгнут 15.12.2015, так как подрядная организация осуществляющая строительство объекта нарушила сроки выполнения работ. Принят и оплачен фактически оказанный объем услуг на сумму 29,13 тыс. руб. 
5) 69,87 тыс. руб. - оформление технических планов и кадастровых паспортов с постановкой на государственный кадастровый учет. Заключен контракт 17.11.2015, стоимость услуг составляет 69,87 тыс. руб., срок окончания оказания услуг 20.12.2015. Услуги не оказаны, так как строительство объекта не завершено, контракт расторгнут 18.12.2015.
6) 120,06 тыс. руб. - авторский надзор. Заключен контракт 08.12.2015, срок окончания оказания услуг 24.12.2015. Услуги оказаны, оплата произведена в полном объеме.</t>
  </si>
  <si>
    <t>Денежные средства по данному мероприятию были перераспределены на п.4.1 для оплаты по договору с ФГУП "Почта России" за пересылку писем.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</si>
</sst>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0.0_ ;[Red]\-#,##0.0\ "/>
    <numFmt numFmtId="166" formatCode="#,##0.0"/>
    <numFmt numFmtId="167" formatCode="0.0"/>
    <numFmt numFmtId="168" formatCode="_(* #,##0.0_);_(* \(#,##0.0\);_(* &quot;-&quot;??_);_(@_)"/>
    <numFmt numFmtId="169" formatCode="_(* #,##0.00_);_(* \(#,##0.00\);_(* &quot;-&quot;??_);_(@_)"/>
    <numFmt numFmtId="170" formatCode="#,##0.00\ _₽"/>
    <numFmt numFmtId="171" formatCode="_-* #,##0.0\ _₽_-;\-* #,##0.0\ _₽_-;_-* &quot;-&quot;??\ _₽_-;_-@_-"/>
    <numFmt numFmtId="172" formatCode="#,##0.0\ _₽"/>
    <numFmt numFmtId="173" formatCode="_-* #,##0.0\ _₽_-;\-* #,##0.0\ _₽_-;_-* &quot;-&quot;?\ _₽_-;_-@_-"/>
  </numFmts>
  <fonts count="17" x14ac:knownFonts="1">
    <font>
      <sz val="11"/>
      <color theme="1"/>
      <name val="Calibri"/>
      <family val="2"/>
      <scheme val="minor"/>
    </font>
    <font>
      <sz val="11"/>
      <color theme="1"/>
      <name val="Calibri"/>
      <family val="2"/>
      <scheme val="minor"/>
    </font>
    <font>
      <sz val="13"/>
      <name val="Times New Roman"/>
      <family val="1"/>
      <charset val="204"/>
    </font>
    <font>
      <sz val="14"/>
      <color theme="1"/>
      <name val="Times New Roman"/>
      <family val="1"/>
      <charset val="204"/>
    </font>
    <font>
      <b/>
      <sz val="20"/>
      <name val="Times New Roman"/>
      <family val="1"/>
      <charset val="204"/>
    </font>
    <font>
      <b/>
      <sz val="13"/>
      <color theme="1"/>
      <name val="Times New Roman"/>
      <family val="1"/>
      <charset val="204"/>
    </font>
    <font>
      <b/>
      <sz val="13"/>
      <name val="Times New Roman"/>
      <family val="1"/>
      <charset val="204"/>
    </font>
    <font>
      <sz val="13"/>
      <color rgb="FFFF0000"/>
      <name val="Times New Roman"/>
      <family val="1"/>
      <charset val="204"/>
    </font>
    <font>
      <sz val="13"/>
      <color theme="1"/>
      <name val="Calibri"/>
      <family val="2"/>
      <charset val="204"/>
      <scheme val="minor"/>
    </font>
    <font>
      <sz val="10"/>
      <name val="Arial"/>
      <family val="2"/>
      <charset val="204"/>
    </font>
    <font>
      <b/>
      <i/>
      <sz val="13"/>
      <name val="Times New Roman"/>
      <family val="1"/>
      <charset val="204"/>
    </font>
    <font>
      <sz val="13"/>
      <color theme="1"/>
      <name val="Times New Roman"/>
      <family val="1"/>
      <charset val="204"/>
    </font>
    <font>
      <b/>
      <sz val="13"/>
      <color theme="1" tint="4.9989318521683403E-2"/>
      <name val="Times New Roman"/>
      <family val="1"/>
      <charset val="204"/>
    </font>
    <font>
      <sz val="13"/>
      <name val="Calibri"/>
      <family val="2"/>
      <charset val="204"/>
      <scheme val="minor"/>
    </font>
    <font>
      <b/>
      <sz val="10"/>
      <color theme="1"/>
      <name val="Times New Roman"/>
      <family val="1"/>
      <charset val="204"/>
    </font>
    <font>
      <b/>
      <sz val="10"/>
      <name val="Times New Roman"/>
      <family val="1"/>
      <charset val="204"/>
    </font>
    <font>
      <sz val="10"/>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cellStyleXfs>
  <cellXfs count="174">
    <xf numFmtId="0" fontId="0" fillId="0" borderId="0" xfId="0"/>
    <xf numFmtId="4" fontId="2" fillId="0" borderId="0" xfId="0" applyNumberFormat="1" applyFont="1" applyFill="1" applyBorder="1" applyAlignment="1">
      <alignment horizontal="right" vertical="center" wrapText="1"/>
    </xf>
    <xf numFmtId="0" fontId="3" fillId="0" borderId="0" xfId="0" applyFont="1"/>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4" fontId="6" fillId="2" borderId="1" xfId="0" applyNumberFormat="1" applyFont="1" applyFill="1" applyBorder="1" applyAlignment="1">
      <alignment horizontal="justify" vertical="center" wrapText="1"/>
    </xf>
    <xf numFmtId="166" fontId="6"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justify" vertical="center" wrapText="1"/>
    </xf>
    <xf numFmtId="166" fontId="6" fillId="0"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vertical="center" wrapText="1"/>
    </xf>
    <xf numFmtId="166" fontId="2" fillId="0" borderId="1" xfId="0" applyNumberFormat="1" applyFont="1" applyFill="1" applyBorder="1" applyAlignment="1">
      <alignment horizontal="center" vertical="center"/>
    </xf>
    <xf numFmtId="166" fontId="2" fillId="0" borderId="1" xfId="1" applyNumberFormat="1" applyFont="1" applyFill="1" applyBorder="1" applyAlignment="1">
      <alignment horizontal="center" vertical="center"/>
    </xf>
    <xf numFmtId="166" fontId="6" fillId="2" borderId="1" xfId="1" applyNumberFormat="1" applyFont="1" applyFill="1" applyBorder="1" applyAlignment="1">
      <alignment horizontal="center" vertical="center"/>
    </xf>
    <xf numFmtId="4" fontId="6" fillId="2" borderId="1" xfId="0" applyNumberFormat="1" applyFont="1" applyFill="1" applyBorder="1" applyAlignment="1">
      <alignment wrapText="1"/>
    </xf>
    <xf numFmtId="4" fontId="2" fillId="0" borderId="1" xfId="0" applyNumberFormat="1" applyFont="1" applyFill="1" applyBorder="1" applyAlignment="1">
      <alignment wrapText="1"/>
    </xf>
    <xf numFmtId="0" fontId="6" fillId="0" borderId="0" xfId="0" applyFont="1" applyFill="1" applyBorder="1" applyAlignment="1">
      <alignment horizontal="right"/>
    </xf>
    <xf numFmtId="0" fontId="0" fillId="0" borderId="0" xfId="0" applyAlignment="1">
      <alignment vertical="center"/>
    </xf>
    <xf numFmtId="4" fontId="2" fillId="0" borderId="1" xfId="0" applyNumberFormat="1" applyFont="1" applyFill="1" applyBorder="1" applyAlignment="1">
      <alignment horizontal="justify" wrapText="1"/>
    </xf>
    <xf numFmtId="165" fontId="2" fillId="0" borderId="1" xfId="0" applyNumberFormat="1" applyFont="1" applyFill="1" applyBorder="1" applyAlignment="1">
      <alignment horizontal="justify" vertical="center" wrapText="1"/>
    </xf>
    <xf numFmtId="4" fontId="7" fillId="0" borderId="1" xfId="0" applyNumberFormat="1" applyFont="1" applyFill="1" applyBorder="1" applyAlignment="1">
      <alignment horizontal="justify" vertical="center" wrapText="1"/>
    </xf>
    <xf numFmtId="0" fontId="8" fillId="0" borderId="0" xfId="0" applyFont="1"/>
    <xf numFmtId="0" fontId="0" fillId="0" borderId="0" xfId="0" applyAlignment="1"/>
    <xf numFmtId="166" fontId="0" fillId="0" borderId="0" xfId="0" applyNumberFormat="1"/>
    <xf numFmtId="0" fontId="6" fillId="0" borderId="1" xfId="0" applyFont="1" applyFill="1" applyBorder="1" applyAlignment="1">
      <alignment horizontal="justify" vertical="center" wrapText="1"/>
    </xf>
    <xf numFmtId="166" fontId="2" fillId="0" borderId="1" xfId="0" applyNumberFormat="1" applyFont="1" applyFill="1" applyBorder="1" applyAlignment="1">
      <alignment horizontal="justify" vertical="center"/>
    </xf>
    <xf numFmtId="166" fontId="2" fillId="0" borderId="1" xfId="0" applyNumberFormat="1" applyFont="1" applyFill="1" applyBorder="1" applyAlignment="1">
      <alignment horizontal="justify"/>
    </xf>
    <xf numFmtId="166" fontId="2" fillId="0" borderId="1" xfId="0" applyNumberFormat="1" applyFont="1" applyFill="1" applyBorder="1" applyAlignment="1">
      <alignment horizontal="justify" vertical="center" wrapText="1"/>
    </xf>
    <xf numFmtId="4" fontId="6" fillId="0" borderId="1" xfId="0" applyNumberFormat="1" applyFont="1" applyFill="1" applyBorder="1" applyAlignment="1" applyProtection="1">
      <alignment horizontal="justify" vertical="center" wrapText="1"/>
    </xf>
    <xf numFmtId="4" fontId="2" fillId="2" borderId="1" xfId="0" applyNumberFormat="1" applyFont="1" applyFill="1" applyBorder="1" applyAlignment="1">
      <alignment horizontal="justify" vertical="center" wrapText="1"/>
    </xf>
    <xf numFmtId="0" fontId="0" fillId="0" borderId="0" xfId="0" applyAlignment="1">
      <alignment wrapText="1"/>
    </xf>
    <xf numFmtId="0" fontId="2" fillId="2" borderId="1" xfId="0" applyFont="1" applyFill="1" applyBorder="1" applyAlignment="1">
      <alignment horizontal="justify" vertical="center" wrapText="1"/>
    </xf>
    <xf numFmtId="165" fontId="2" fillId="0" borderId="1" xfId="0" applyNumberFormat="1" applyFont="1" applyFill="1" applyBorder="1" applyAlignment="1" applyProtection="1">
      <alignment horizontal="justify" vertical="center" wrapText="1"/>
    </xf>
    <xf numFmtId="0" fontId="6" fillId="0" borderId="1" xfId="0" applyFont="1" applyFill="1" applyBorder="1" applyAlignment="1">
      <alignment horizontal="justify" wrapText="1"/>
    </xf>
    <xf numFmtId="0" fontId="2" fillId="0" borderId="1" xfId="0" applyFont="1" applyFill="1" applyBorder="1" applyAlignment="1" applyProtection="1">
      <alignment horizontal="justify" vertical="center" wrapText="1"/>
    </xf>
    <xf numFmtId="0" fontId="2" fillId="0" borderId="1" xfId="0" applyFont="1" applyFill="1" applyBorder="1" applyAlignment="1">
      <alignment horizontal="justify" vertical="top" wrapText="1"/>
    </xf>
    <xf numFmtId="0" fontId="6" fillId="2"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justify" wrapText="1"/>
    </xf>
    <xf numFmtId="49" fontId="7" fillId="0" borderId="1" xfId="0" applyNumberFormat="1" applyFont="1" applyFill="1" applyBorder="1" applyAlignment="1">
      <alignment horizontal="justify" vertical="center" wrapText="1"/>
    </xf>
    <xf numFmtId="166" fontId="0" fillId="0" borderId="0" xfId="0" applyNumberFormat="1" applyAlignment="1">
      <alignment vertical="center"/>
    </xf>
    <xf numFmtId="0" fontId="0" fillId="0" borderId="0" xfId="0" applyFill="1" applyAlignment="1">
      <alignment vertical="center"/>
    </xf>
    <xf numFmtId="0" fontId="7" fillId="0" borderId="1" xfId="0" applyFont="1" applyFill="1" applyBorder="1" applyAlignment="1">
      <alignment horizontal="justify" vertical="center" wrapText="1"/>
    </xf>
    <xf numFmtId="0" fontId="0" fillId="0" borderId="0" xfId="0" applyAlignment="1">
      <alignment horizontal="center" wrapText="1"/>
    </xf>
    <xf numFmtId="0" fontId="0" fillId="0" borderId="0" xfId="0" applyBorder="1"/>
    <xf numFmtId="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165" fontId="6" fillId="0" borderId="1" xfId="0" applyNumberFormat="1" applyFont="1" applyFill="1" applyBorder="1" applyAlignment="1" applyProtection="1">
      <alignment horizontal="justify" vertical="center"/>
    </xf>
    <xf numFmtId="0" fontId="2" fillId="0" borderId="1" xfId="0" applyNumberFormat="1" applyFont="1" applyFill="1" applyBorder="1" applyAlignment="1" applyProtection="1">
      <alignment horizontal="justify" vertical="center" wrapText="1"/>
    </xf>
    <xf numFmtId="166" fontId="6" fillId="0" borderId="1" xfId="0" applyNumberFormat="1" applyFont="1" applyFill="1" applyBorder="1" applyAlignment="1" applyProtection="1">
      <alignment vertical="center" wrapText="1"/>
    </xf>
    <xf numFmtId="166" fontId="6" fillId="0" borderId="1" xfId="0" applyNumberFormat="1" applyFont="1" applyFill="1" applyBorder="1" applyAlignment="1" applyProtection="1">
      <alignment horizontal="center" vertical="center" wrapText="1"/>
    </xf>
    <xf numFmtId="166" fontId="6" fillId="2" borderId="1" xfId="0" applyNumberFormat="1" applyFont="1" applyFill="1" applyBorder="1" applyAlignment="1" applyProtection="1">
      <alignment horizontal="center" vertical="center" wrapText="1"/>
    </xf>
    <xf numFmtId="2" fontId="2"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0" fontId="11" fillId="0" borderId="1" xfId="0" applyFont="1" applyBorder="1" applyAlignment="1">
      <alignment horizontal="justify" vertical="center"/>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pplyProtection="1">
      <alignment horizontal="center" vertical="center" wrapText="1"/>
    </xf>
    <xf numFmtId="165" fontId="6" fillId="0" borderId="1" xfId="0" applyNumberFormat="1" applyFont="1" applyFill="1" applyBorder="1" applyAlignment="1" applyProtection="1">
      <alignment horizontal="center" vertical="center" wrapText="1"/>
    </xf>
    <xf numFmtId="165" fontId="6" fillId="0" borderId="1" xfId="0" applyNumberFormat="1" applyFont="1" applyFill="1" applyBorder="1" applyAlignment="1">
      <alignment horizontal="center" wrapText="1"/>
    </xf>
    <xf numFmtId="165" fontId="6" fillId="0" borderId="1" xfId="0" applyNumberFormat="1" applyFont="1" applyFill="1" applyBorder="1" applyAlignment="1" applyProtection="1">
      <alignment vertical="center" wrapText="1"/>
    </xf>
    <xf numFmtId="165" fontId="6" fillId="0" borderId="1" xfId="0" applyNumberFormat="1" applyFont="1" applyFill="1" applyBorder="1" applyAlignment="1">
      <alignment horizontal="justify" vertical="center" wrapText="1"/>
    </xf>
    <xf numFmtId="165" fontId="2" fillId="0" borderId="1" xfId="0" applyNumberFormat="1" applyFont="1" applyFill="1" applyBorder="1" applyAlignment="1">
      <alignment horizontal="center" vertical="center" wrapText="1"/>
    </xf>
    <xf numFmtId="165" fontId="2" fillId="0" borderId="1" xfId="0" applyNumberFormat="1" applyFont="1" applyFill="1" applyBorder="1" applyAlignment="1" applyProtection="1">
      <alignment vertical="center" wrapText="1"/>
    </xf>
    <xf numFmtId="165" fontId="2" fillId="0" borderId="1" xfId="0" applyNumberFormat="1" applyFont="1" applyFill="1" applyBorder="1" applyAlignment="1">
      <alignment horizontal="center" wrapText="1"/>
    </xf>
    <xf numFmtId="165" fontId="6" fillId="2" borderId="1" xfId="0" applyNumberFormat="1" applyFont="1" applyFill="1" applyBorder="1" applyAlignment="1">
      <alignment horizontal="center" vertical="center" wrapText="1"/>
    </xf>
    <xf numFmtId="165" fontId="6" fillId="2" borderId="1" xfId="0" applyNumberFormat="1" applyFont="1" applyFill="1" applyBorder="1" applyAlignment="1" applyProtection="1">
      <alignment horizontal="center" vertical="center" wrapText="1"/>
    </xf>
    <xf numFmtId="165" fontId="2"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lignment horizontal="center" wrapText="1"/>
    </xf>
    <xf numFmtId="166" fontId="2" fillId="0" borderId="1" xfId="0" applyNumberFormat="1" applyFont="1" applyFill="1" applyBorder="1" applyAlignment="1">
      <alignment horizontal="justify" wrapText="1"/>
    </xf>
    <xf numFmtId="0" fontId="2" fillId="0" borderId="1" xfId="0" applyNumberFormat="1" applyFont="1" applyFill="1" applyBorder="1" applyAlignment="1">
      <alignment horizontal="justify" vertical="center" wrapText="1"/>
    </xf>
    <xf numFmtId="0" fontId="6" fillId="0" borderId="1" xfId="0" applyFont="1" applyFill="1" applyBorder="1" applyAlignment="1" applyProtection="1">
      <alignment horizontal="justify" vertical="center" wrapText="1"/>
    </xf>
    <xf numFmtId="167" fontId="6" fillId="0" borderId="1" xfId="0" applyNumberFormat="1" applyFont="1" applyFill="1" applyBorder="1" applyAlignment="1">
      <alignment horizontal="center" vertical="center" wrapText="1"/>
    </xf>
    <xf numFmtId="167" fontId="6" fillId="0" borderId="1" xfId="0" applyNumberFormat="1" applyFont="1" applyFill="1" applyBorder="1" applyAlignment="1" applyProtection="1">
      <alignment horizontal="center" vertical="center" wrapText="1"/>
    </xf>
    <xf numFmtId="2" fontId="2" fillId="0" borderId="1" xfId="0" applyNumberFormat="1" applyFont="1" applyFill="1" applyBorder="1" applyAlignment="1">
      <alignment horizontal="justify" vertical="center" wrapText="1"/>
    </xf>
    <xf numFmtId="167" fontId="2" fillId="0" borderId="1" xfId="0" applyNumberFormat="1" applyFont="1" applyFill="1" applyBorder="1" applyAlignment="1">
      <alignment horizontal="center" vertical="center" wrapText="1"/>
    </xf>
    <xf numFmtId="167" fontId="2" fillId="0" borderId="1" xfId="0" applyNumberFormat="1" applyFont="1" applyFill="1" applyBorder="1" applyAlignment="1" applyProtection="1">
      <alignment horizontal="center" vertical="center" wrapText="1"/>
    </xf>
    <xf numFmtId="2" fontId="6" fillId="0" borderId="1" xfId="0" applyNumberFormat="1" applyFont="1" applyFill="1" applyBorder="1" applyAlignment="1">
      <alignment horizontal="justify" vertical="center" wrapText="1"/>
    </xf>
    <xf numFmtId="167" fontId="6" fillId="2" borderId="1" xfId="0" applyNumberFormat="1" applyFont="1" applyFill="1" applyBorder="1" applyAlignment="1">
      <alignment horizontal="center" vertical="center" wrapText="1"/>
    </xf>
    <xf numFmtId="168" fontId="6" fillId="0" borderId="1" xfId="0" applyNumberFormat="1" applyFont="1" applyFill="1" applyBorder="1" applyAlignment="1">
      <alignment vertical="center" wrapText="1"/>
    </xf>
    <xf numFmtId="168" fontId="2" fillId="0" borderId="1" xfId="0" applyNumberFormat="1" applyFont="1" applyFill="1" applyBorder="1" applyAlignment="1">
      <alignment vertical="center" wrapText="1"/>
    </xf>
    <xf numFmtId="168" fontId="6" fillId="0" borderId="1" xfId="0" applyNumberFormat="1" applyFont="1" applyFill="1" applyBorder="1" applyAlignment="1" applyProtection="1">
      <alignment vertical="center" wrapText="1"/>
    </xf>
    <xf numFmtId="168" fontId="2" fillId="0" borderId="1" xfId="2" applyNumberFormat="1" applyFont="1" applyFill="1" applyBorder="1" applyAlignment="1">
      <alignment vertical="center" wrapText="1"/>
    </xf>
    <xf numFmtId="168" fontId="6" fillId="0" borderId="1" xfId="1" applyNumberFormat="1" applyFont="1" applyFill="1" applyBorder="1" applyAlignment="1">
      <alignment vertical="center" wrapText="1"/>
    </xf>
    <xf numFmtId="168" fontId="2" fillId="0" borderId="1" xfId="1" applyNumberFormat="1" applyFont="1" applyFill="1" applyBorder="1" applyAlignment="1">
      <alignment vertical="center" wrapText="1"/>
    </xf>
    <xf numFmtId="168" fontId="6" fillId="0" borderId="1" xfId="1" applyNumberFormat="1" applyFont="1" applyFill="1" applyBorder="1" applyAlignment="1" applyProtection="1">
      <alignment vertical="center" wrapText="1"/>
    </xf>
    <xf numFmtId="168" fontId="6" fillId="0" borderId="1" xfId="2" applyNumberFormat="1" applyFont="1" applyFill="1" applyBorder="1" applyAlignment="1" applyProtection="1">
      <alignment vertical="center" wrapText="1"/>
    </xf>
    <xf numFmtId="169" fontId="6" fillId="2" borderId="1" xfId="1" applyNumberFormat="1" applyFont="1" applyFill="1" applyBorder="1" applyAlignment="1">
      <alignment vertical="center" wrapText="1"/>
    </xf>
    <xf numFmtId="168" fontId="6" fillId="2" borderId="1" xfId="0" applyNumberFormat="1" applyFont="1" applyFill="1" applyBorder="1" applyAlignment="1">
      <alignment vertical="center" wrapText="1"/>
    </xf>
    <xf numFmtId="169" fontId="2" fillId="0" borderId="1" xfId="1" applyNumberFormat="1" applyFont="1" applyFill="1" applyBorder="1" applyAlignment="1">
      <alignment vertical="center" wrapText="1"/>
    </xf>
    <xf numFmtId="164" fontId="2" fillId="0" borderId="1" xfId="0" applyNumberFormat="1" applyFont="1" applyFill="1" applyBorder="1" applyAlignment="1">
      <alignment horizontal="justify" vertical="center" wrapText="1"/>
    </xf>
    <xf numFmtId="166" fontId="6" fillId="2" borderId="1" xfId="0" applyNumberFormat="1" applyFont="1" applyFill="1" applyBorder="1" applyAlignment="1" applyProtection="1">
      <alignment horizontal="center" vertical="center"/>
    </xf>
    <xf numFmtId="166" fontId="6" fillId="0" borderId="1" xfId="0" applyNumberFormat="1" applyFont="1" applyFill="1" applyBorder="1" applyAlignment="1" applyProtection="1">
      <alignment horizontal="center" vertical="center"/>
      <protection locked="0"/>
    </xf>
    <xf numFmtId="166" fontId="6" fillId="0" borderId="1" xfId="0" applyNumberFormat="1" applyFont="1" applyFill="1" applyBorder="1" applyAlignment="1" applyProtection="1">
      <alignment horizontal="center" vertical="center"/>
    </xf>
    <xf numFmtId="49" fontId="6" fillId="0" borderId="1" xfId="0" applyNumberFormat="1" applyFont="1" applyFill="1" applyBorder="1" applyAlignment="1">
      <alignment horizontal="justify" vertical="center" wrapText="1"/>
    </xf>
    <xf numFmtId="49" fontId="2" fillId="0" borderId="1" xfId="0" applyNumberFormat="1" applyFont="1" applyFill="1" applyBorder="1" applyAlignment="1">
      <alignment horizontal="justify" vertical="center"/>
    </xf>
    <xf numFmtId="0" fontId="6" fillId="0" borderId="1" xfId="0" applyNumberFormat="1" applyFont="1" applyFill="1" applyBorder="1" applyAlignment="1">
      <alignment horizontal="justify" vertical="center" wrapText="1"/>
    </xf>
    <xf numFmtId="166" fontId="2" fillId="0" borderId="1" xfId="0" applyNumberFormat="1" applyFont="1" applyFill="1" applyBorder="1" applyAlignment="1" applyProtection="1">
      <alignment horizontal="center" vertical="center"/>
    </xf>
    <xf numFmtId="2" fontId="2" fillId="2" borderId="1" xfId="0" applyNumberFormat="1" applyFont="1" applyFill="1" applyBorder="1" applyAlignment="1">
      <alignment horizontal="left" vertical="center" wrapText="1"/>
    </xf>
    <xf numFmtId="0" fontId="2" fillId="0" borderId="1" xfId="0" applyFont="1" applyFill="1" applyBorder="1" applyAlignment="1">
      <alignment wrapText="1"/>
    </xf>
    <xf numFmtId="166" fontId="6" fillId="0" borderId="1" xfId="0" applyNumberFormat="1" applyFont="1" applyFill="1" applyBorder="1" applyAlignment="1">
      <alignment horizontal="center" wrapText="1"/>
    </xf>
    <xf numFmtId="170" fontId="6" fillId="0" borderId="1" xfId="0" applyNumberFormat="1" applyFont="1" applyFill="1" applyBorder="1" applyAlignment="1">
      <alignment horizontal="left" wrapText="1"/>
    </xf>
    <xf numFmtId="166" fontId="2" fillId="0" borderId="1" xfId="0" applyNumberFormat="1" applyFont="1" applyFill="1" applyBorder="1" applyAlignment="1">
      <alignment horizontal="center" wrapText="1"/>
    </xf>
    <xf numFmtId="0" fontId="2" fillId="0" borderId="1" xfId="0" applyFont="1" applyFill="1" applyBorder="1" applyAlignment="1">
      <alignment vertical="center" wrapText="1"/>
    </xf>
    <xf numFmtId="4" fontId="6" fillId="0" borderId="1" xfId="0" applyNumberFormat="1" applyFont="1" applyFill="1" applyBorder="1" applyAlignment="1" applyProtection="1">
      <alignment horizontal="center" vertical="center"/>
    </xf>
    <xf numFmtId="4"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wrapText="1"/>
    </xf>
    <xf numFmtId="4" fontId="6" fillId="0" borderId="1" xfId="0" applyNumberFormat="1" applyFont="1" applyFill="1" applyBorder="1" applyAlignment="1">
      <alignment horizontal="justify" wrapText="1"/>
    </xf>
    <xf numFmtId="2" fontId="2" fillId="0" borderId="1" xfId="0" applyNumberFormat="1" applyFont="1" applyFill="1" applyBorder="1" applyAlignment="1">
      <alignment horizontal="center" wrapText="1"/>
    </xf>
    <xf numFmtId="0" fontId="8" fillId="0" borderId="1" xfId="0" applyFont="1" applyBorder="1"/>
    <xf numFmtId="0" fontId="6" fillId="2" borderId="1" xfId="0" applyFont="1" applyFill="1" applyBorder="1" applyAlignment="1">
      <alignment horizontal="justify" wrapText="1"/>
    </xf>
    <xf numFmtId="166" fontId="2" fillId="0" borderId="1" xfId="1" applyNumberFormat="1" applyFont="1" applyFill="1" applyBorder="1" applyAlignment="1">
      <alignment horizontal="center" vertical="center" wrapText="1"/>
    </xf>
    <xf numFmtId="16" fontId="2" fillId="0" borderId="1" xfId="0" applyNumberFormat="1" applyFont="1" applyFill="1" applyBorder="1" applyAlignment="1" applyProtection="1">
      <alignment horizontal="justify" vertical="center" wrapText="1"/>
    </xf>
    <xf numFmtId="165" fontId="6" fillId="0" borderId="1" xfId="0" applyNumberFormat="1" applyFont="1" applyFill="1" applyBorder="1" applyAlignment="1" applyProtection="1">
      <alignment horizontal="right" vertical="center"/>
    </xf>
    <xf numFmtId="0" fontId="6" fillId="0" borderId="1" xfId="0" applyFont="1" applyFill="1" applyBorder="1" applyAlignment="1" applyProtection="1">
      <alignment wrapText="1"/>
    </xf>
    <xf numFmtId="0" fontId="10"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4" fontId="2" fillId="2" borderId="1" xfId="0" applyNumberFormat="1" applyFont="1" applyFill="1" applyBorder="1" applyAlignment="1">
      <alignment horizontal="left" vertical="center" wrapText="1"/>
    </xf>
    <xf numFmtId="165" fontId="6" fillId="0" borderId="1"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justify" vertical="center" wrapText="1"/>
      <protection locked="0"/>
    </xf>
    <xf numFmtId="165" fontId="6" fillId="2" borderId="1" xfId="0" applyNumberFormat="1" applyFont="1" applyFill="1" applyBorder="1" applyAlignment="1" applyProtection="1">
      <alignment horizontal="center" vertical="center" wrapText="1"/>
      <protection locked="0"/>
    </xf>
    <xf numFmtId="165" fontId="6" fillId="2"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justify" vertical="center" wrapText="1"/>
      <protection locked="0"/>
    </xf>
    <xf numFmtId="0" fontId="6" fillId="0" borderId="1" xfId="0" applyFont="1" applyFill="1" applyBorder="1" applyAlignment="1">
      <alignment horizontal="justify" vertical="top" wrapText="1"/>
    </xf>
    <xf numFmtId="4" fontId="12" fillId="0" borderId="1" xfId="0" applyNumberFormat="1" applyFont="1" applyFill="1" applyBorder="1" applyAlignment="1" applyProtection="1">
      <alignment vertical="center" wrapText="1"/>
      <protection locked="0"/>
    </xf>
    <xf numFmtId="0" fontId="0" fillId="0" borderId="0" xfId="0" applyFill="1"/>
    <xf numFmtId="0" fontId="6" fillId="0" borderId="1" xfId="0" applyFont="1" applyFill="1" applyBorder="1" applyAlignment="1" applyProtection="1">
      <alignment horizontal="justify" wrapText="1"/>
    </xf>
    <xf numFmtId="0" fontId="6" fillId="0" borderId="1" xfId="3" applyFont="1" applyFill="1" applyBorder="1" applyAlignment="1">
      <alignment horizontal="justify" vertical="center" wrapText="1"/>
    </xf>
    <xf numFmtId="0" fontId="13" fillId="0" borderId="1" xfId="0" applyFont="1" applyFill="1" applyBorder="1" applyAlignment="1">
      <alignment horizontal="justify" vertical="center"/>
    </xf>
    <xf numFmtId="2" fontId="2" fillId="0" borderId="1" xfId="0" applyNumberFormat="1" applyFont="1" applyFill="1" applyBorder="1" applyAlignment="1">
      <alignment horizontal="justify" wrapText="1"/>
    </xf>
    <xf numFmtId="0" fontId="0" fillId="0" borderId="0" xfId="0" applyFill="1" applyAlignment="1"/>
    <xf numFmtId="166" fontId="6" fillId="2" borderId="1" xfId="1" applyNumberFormat="1"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1" fontId="14" fillId="0" borderId="1" xfId="0" applyNumberFormat="1" applyFont="1" applyBorder="1" applyAlignment="1">
      <alignment horizontal="center" vertical="center" wrapText="1"/>
    </xf>
    <xf numFmtId="1" fontId="15" fillId="0" borderId="1" xfId="0" applyNumberFormat="1" applyFont="1" applyFill="1" applyBorder="1" applyAlignment="1">
      <alignment horizontal="center" vertical="center" wrapText="1"/>
    </xf>
    <xf numFmtId="0" fontId="16" fillId="0" borderId="0" xfId="0" applyFont="1"/>
    <xf numFmtId="0" fontId="0" fillId="0" borderId="1" xfId="0" applyBorder="1"/>
    <xf numFmtId="0" fontId="5" fillId="3" borderId="1" xfId="0" applyFont="1" applyFill="1" applyBorder="1"/>
    <xf numFmtId="0" fontId="0" fillId="3" borderId="1" xfId="0" applyFill="1" applyBorder="1"/>
    <xf numFmtId="0" fontId="11" fillId="0" borderId="1" xfId="0" applyFont="1" applyBorder="1"/>
    <xf numFmtId="172" fontId="5" fillId="3" borderId="1" xfId="0" applyNumberFormat="1" applyFont="1" applyFill="1" applyBorder="1" applyAlignment="1">
      <alignment horizontal="center" wrapText="1"/>
    </xf>
    <xf numFmtId="171" fontId="11" fillId="0" borderId="1" xfId="0" applyNumberFormat="1" applyFont="1" applyBorder="1" applyAlignment="1">
      <alignment horizontal="center" wrapText="1"/>
    </xf>
    <xf numFmtId="173" fontId="0" fillId="0" borderId="0" xfId="0" applyNumberFormat="1"/>
    <xf numFmtId="4" fontId="2" fillId="0" borderId="1" xfId="0" applyNumberFormat="1" applyFont="1" applyFill="1" applyBorder="1" applyAlignment="1">
      <alignment horizontal="justify" vertical="top" wrapText="1"/>
    </xf>
    <xf numFmtId="4" fontId="2" fillId="0" borderId="1" xfId="0" applyNumberFormat="1" applyFont="1" applyFill="1" applyBorder="1" applyAlignment="1">
      <alignment horizontal="justify" vertical="center" wrapText="1"/>
    </xf>
    <xf numFmtId="49" fontId="2" fillId="0" borderId="1" xfId="0" applyNumberFormat="1" applyFont="1" applyFill="1" applyBorder="1" applyAlignment="1">
      <alignment horizontal="justify" vertical="center" wrapText="1"/>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66" fontId="2"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justify" vertical="center" wrapText="1"/>
    </xf>
    <xf numFmtId="0" fontId="2" fillId="0" borderId="1" xfId="0" applyFont="1" applyFill="1" applyBorder="1" applyAlignment="1">
      <alignment horizontal="justify" vertical="center" wrapText="1"/>
    </xf>
    <xf numFmtId="49" fontId="6" fillId="2" borderId="1" xfId="0" applyNumberFormat="1" applyFont="1" applyFill="1" applyBorder="1" applyAlignment="1" applyProtection="1">
      <alignment horizontal="center" vertical="center"/>
      <protection locked="0"/>
    </xf>
    <xf numFmtId="0" fontId="5" fillId="0" borderId="0" xfId="0" applyFont="1" applyAlignment="1">
      <alignment horizontal="center"/>
    </xf>
    <xf numFmtId="4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4" fontId="6" fillId="2"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lignment horizontal="justify" vertical="center" wrapText="1"/>
    </xf>
    <xf numFmtId="166" fontId="2"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justify" vertical="center" wrapText="1"/>
    </xf>
    <xf numFmtId="168" fontId="2" fillId="0" borderId="1" xfId="1" applyNumberFormat="1" applyFont="1" applyFill="1" applyBorder="1" applyAlignment="1">
      <alignment horizontal="center" vertical="center" wrapText="1"/>
    </xf>
    <xf numFmtId="166" fontId="2"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justify" vertical="center" wrapText="1"/>
    </xf>
    <xf numFmtId="4" fontId="2" fillId="0" borderId="1" xfId="0" applyNumberFormat="1" applyFont="1" applyFill="1" applyBorder="1" applyAlignment="1">
      <alignment horizontal="justify" vertical="top" wrapText="1"/>
    </xf>
    <xf numFmtId="166" fontId="6"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justify" vertical="center" wrapText="1"/>
    </xf>
    <xf numFmtId="4" fontId="6" fillId="2" borderId="1" xfId="0" applyNumberFormat="1" applyFont="1" applyFill="1" applyBorder="1" applyAlignment="1">
      <alignment horizontal="center" vertical="center" wrapText="1"/>
    </xf>
  </cellXfs>
  <cellStyles count="4">
    <cellStyle name="Обычный" xfId="0" builtinId="0"/>
    <cellStyle name="Обычный 2" xfId="3"/>
    <cellStyle name="Процентный" xfId="2" builtinId="5"/>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8"/>
  <sheetViews>
    <sheetView tabSelected="1" view="pageBreakPreview" zoomScale="66" zoomScaleNormal="80" zoomScaleSheetLayoutView="66" workbookViewId="0">
      <pane ySplit="6" topLeftCell="A834" activePane="bottomLeft" state="frozen"/>
      <selection pane="bottomLeft" activeCell="C303" sqref="C303"/>
    </sheetView>
  </sheetViews>
  <sheetFormatPr defaultRowHeight="15" x14ac:dyDescent="0.25"/>
  <cols>
    <col min="1" max="1" width="59" customWidth="1"/>
    <col min="2" max="2" width="19.7109375" customWidth="1"/>
    <col min="3" max="3" width="21.5703125" customWidth="1"/>
    <col min="4" max="4" width="17.5703125" customWidth="1"/>
    <col min="5" max="5" width="65.28515625" customWidth="1"/>
  </cols>
  <sheetData>
    <row r="1" spans="1:5" ht="16.5" x14ac:dyDescent="0.25">
      <c r="E1" s="1" t="s">
        <v>650</v>
      </c>
    </row>
    <row r="2" spans="1:5" ht="16.5" x14ac:dyDescent="0.25">
      <c r="E2" s="1"/>
    </row>
    <row r="3" spans="1:5" ht="30" customHeight="1" x14ac:dyDescent="0.25">
      <c r="A3" s="159" t="s">
        <v>622</v>
      </c>
      <c r="B3" s="159"/>
      <c r="C3" s="159"/>
      <c r="D3" s="159"/>
      <c r="E3" s="159"/>
    </row>
    <row r="4" spans="1:5" ht="25.5" x14ac:dyDescent="0.3">
      <c r="A4" s="2"/>
      <c r="B4" s="3"/>
      <c r="C4" s="4"/>
      <c r="D4" s="4"/>
      <c r="E4" s="19" t="s">
        <v>0</v>
      </c>
    </row>
    <row r="5" spans="1:5" ht="45" customHeight="1" x14ac:dyDescent="0.25">
      <c r="A5" s="5" t="s">
        <v>1</v>
      </c>
      <c r="B5" s="6" t="s">
        <v>2</v>
      </c>
      <c r="C5" s="7" t="s">
        <v>3</v>
      </c>
      <c r="D5" s="7" t="s">
        <v>4</v>
      </c>
      <c r="E5" s="7" t="s">
        <v>5</v>
      </c>
    </row>
    <row r="6" spans="1:5" s="142" customFormat="1" ht="15" customHeight="1" x14ac:dyDescent="0.2">
      <c r="A6" s="140">
        <v>1</v>
      </c>
      <c r="B6" s="141">
        <v>2</v>
      </c>
      <c r="C6" s="141">
        <v>3</v>
      </c>
      <c r="D6" s="141">
        <v>4</v>
      </c>
      <c r="E6" s="141">
        <v>5</v>
      </c>
    </row>
    <row r="7" spans="1:5" ht="42.75" customHeight="1" x14ac:dyDescent="0.25">
      <c r="A7" s="161" t="s">
        <v>623</v>
      </c>
      <c r="B7" s="161"/>
      <c r="C7" s="161"/>
      <c r="D7" s="161"/>
      <c r="E7" s="161"/>
    </row>
    <row r="8" spans="1:5" ht="57.75" customHeight="1" x14ac:dyDescent="0.25">
      <c r="A8" s="10" t="s">
        <v>6</v>
      </c>
      <c r="B8" s="12">
        <f>B9</f>
        <v>8750</v>
      </c>
      <c r="C8" s="12">
        <f>C9</f>
        <v>8750</v>
      </c>
      <c r="D8" s="12">
        <f>C8/B8*100</f>
        <v>100</v>
      </c>
      <c r="E8" s="13"/>
    </row>
    <row r="9" spans="1:5" ht="33" x14ac:dyDescent="0.25">
      <c r="A9" s="10" t="s">
        <v>7</v>
      </c>
      <c r="B9" s="11">
        <f>B11+B13</f>
        <v>8750</v>
      </c>
      <c r="C9" s="11">
        <f>C11+C13</f>
        <v>8750</v>
      </c>
      <c r="D9" s="12">
        <f>C9/B9*100</f>
        <v>100</v>
      </c>
      <c r="E9" s="13"/>
    </row>
    <row r="10" spans="1:5" ht="16.5" x14ac:dyDescent="0.25">
      <c r="A10" s="151" t="s">
        <v>8</v>
      </c>
      <c r="B10" s="11"/>
      <c r="C10" s="11"/>
      <c r="D10" s="11"/>
      <c r="E10" s="13"/>
    </row>
    <row r="11" spans="1:5" ht="90.75" customHeight="1" x14ac:dyDescent="0.25">
      <c r="A11" s="151" t="s">
        <v>9</v>
      </c>
      <c r="B11" s="14">
        <f>B12</f>
        <v>8280</v>
      </c>
      <c r="C11" s="14">
        <f>C12</f>
        <v>8280</v>
      </c>
      <c r="D11" s="14">
        <f>C11/B11*100</f>
        <v>100</v>
      </c>
      <c r="E11" s="151" t="s">
        <v>10</v>
      </c>
    </row>
    <row r="12" spans="1:5" ht="16.5" x14ac:dyDescent="0.25">
      <c r="A12" s="151" t="s">
        <v>11</v>
      </c>
      <c r="B12" s="153">
        <v>8280</v>
      </c>
      <c r="C12" s="153">
        <v>8280</v>
      </c>
      <c r="D12" s="14">
        <f>C12/B12*100</f>
        <v>100</v>
      </c>
      <c r="E12" s="13"/>
    </row>
    <row r="13" spans="1:5" ht="111.75" customHeight="1" x14ac:dyDescent="0.25">
      <c r="A13" s="151" t="s">
        <v>12</v>
      </c>
      <c r="B13" s="153">
        <f>B14</f>
        <v>470</v>
      </c>
      <c r="C13" s="153">
        <f>C14</f>
        <v>470</v>
      </c>
      <c r="D13" s="153">
        <f>C13/B13*100</f>
        <v>100</v>
      </c>
      <c r="E13" s="151" t="s">
        <v>13</v>
      </c>
    </row>
    <row r="14" spans="1:5" ht="16.5" x14ac:dyDescent="0.25">
      <c r="A14" s="151" t="s">
        <v>14</v>
      </c>
      <c r="B14" s="153">
        <v>470</v>
      </c>
      <c r="C14" s="153">
        <v>470</v>
      </c>
      <c r="D14" s="14">
        <f>C14/B14*100</f>
        <v>100</v>
      </c>
      <c r="E14" s="13"/>
    </row>
    <row r="15" spans="1:5" ht="73.5" customHeight="1" x14ac:dyDescent="0.25">
      <c r="A15" s="10" t="s">
        <v>15</v>
      </c>
      <c r="B15" s="11">
        <f>B16</f>
        <v>1979.1999999999998</v>
      </c>
      <c r="C15" s="11">
        <f>C16</f>
        <v>1977.52</v>
      </c>
      <c r="D15" s="11">
        <f>C15/B15*100</f>
        <v>99.915117219078425</v>
      </c>
      <c r="E15" s="13"/>
    </row>
    <row r="16" spans="1:5" ht="75" customHeight="1" x14ac:dyDescent="0.25">
      <c r="A16" s="151" t="s">
        <v>16</v>
      </c>
      <c r="B16" s="15">
        <f>B17+B18</f>
        <v>1979.1999999999998</v>
      </c>
      <c r="C16" s="15">
        <f>C17+C18</f>
        <v>1977.52</v>
      </c>
      <c r="D16" s="14">
        <f t="shared" ref="D16:D21" si="0">C16/B16*100</f>
        <v>99.915117219078425</v>
      </c>
      <c r="E16" s="151" t="s">
        <v>17</v>
      </c>
    </row>
    <row r="17" spans="1:5" ht="16.5" x14ac:dyDescent="0.25">
      <c r="A17" s="151" t="s">
        <v>11</v>
      </c>
      <c r="B17" s="153">
        <v>440.1</v>
      </c>
      <c r="C17" s="153">
        <v>440.1</v>
      </c>
      <c r="D17" s="14">
        <f>C17/B17*100</f>
        <v>100</v>
      </c>
      <c r="E17" s="13"/>
    </row>
    <row r="18" spans="1:5" ht="16.5" x14ac:dyDescent="0.25">
      <c r="A18" s="151" t="s">
        <v>14</v>
      </c>
      <c r="B18" s="153">
        <v>1539.1</v>
      </c>
      <c r="C18" s="153">
        <v>1537.42</v>
      </c>
      <c r="D18" s="14">
        <f>C18/B18*100</f>
        <v>99.890845299200848</v>
      </c>
      <c r="E18" s="13"/>
    </row>
    <row r="19" spans="1:5" ht="21.75" customHeight="1" x14ac:dyDescent="0.25">
      <c r="A19" s="8" t="s">
        <v>32</v>
      </c>
      <c r="B19" s="9">
        <f>B15+B8</f>
        <v>10729.2</v>
      </c>
      <c r="C19" s="9">
        <f>C15+C8</f>
        <v>10727.52</v>
      </c>
      <c r="D19" s="16">
        <f t="shared" si="0"/>
        <v>99.984341796219653</v>
      </c>
      <c r="E19" s="17"/>
    </row>
    <row r="20" spans="1:5" ht="16.5" x14ac:dyDescent="0.25">
      <c r="A20" s="151" t="s">
        <v>11</v>
      </c>
      <c r="B20" s="153">
        <f>B17+B12</f>
        <v>8720.1</v>
      </c>
      <c r="C20" s="153">
        <f>C17+C12</f>
        <v>8720.1</v>
      </c>
      <c r="D20" s="15">
        <f t="shared" si="0"/>
        <v>100</v>
      </c>
      <c r="E20" s="18"/>
    </row>
    <row r="21" spans="1:5" ht="16.5" x14ac:dyDescent="0.25">
      <c r="A21" s="151" t="s">
        <v>14</v>
      </c>
      <c r="B21" s="153">
        <f>B18+B14</f>
        <v>2009.1</v>
      </c>
      <c r="C21" s="153">
        <f>C18+C14</f>
        <v>2007.42</v>
      </c>
      <c r="D21" s="15">
        <f t="shared" si="0"/>
        <v>99.916380468866663</v>
      </c>
      <c r="E21" s="154"/>
    </row>
    <row r="22" spans="1:5" ht="18.75" customHeight="1" x14ac:dyDescent="0.25">
      <c r="A22" s="160" t="s">
        <v>624</v>
      </c>
      <c r="B22" s="158"/>
      <c r="C22" s="158"/>
      <c r="D22" s="158"/>
      <c r="E22" s="158"/>
    </row>
    <row r="23" spans="1:5" s="20" customFormat="1" ht="40.5" customHeight="1" x14ac:dyDescent="0.25">
      <c r="A23" s="27" t="s">
        <v>18</v>
      </c>
      <c r="B23" s="12">
        <f t="shared" ref="B23:D23" si="1">B25</f>
        <v>60</v>
      </c>
      <c r="C23" s="12">
        <f t="shared" si="1"/>
        <v>60</v>
      </c>
      <c r="D23" s="12">
        <f t="shared" si="1"/>
        <v>100</v>
      </c>
      <c r="E23" s="151"/>
    </row>
    <row r="24" spans="1:5" ht="16.5" customHeight="1" x14ac:dyDescent="0.25">
      <c r="A24" s="41" t="s">
        <v>19</v>
      </c>
      <c r="B24" s="30"/>
      <c r="C24" s="53"/>
      <c r="D24" s="53"/>
      <c r="E24" s="21"/>
    </row>
    <row r="25" spans="1:5" ht="69.75" customHeight="1" x14ac:dyDescent="0.25">
      <c r="A25" s="154" t="s">
        <v>20</v>
      </c>
      <c r="B25" s="153">
        <f>B26</f>
        <v>60</v>
      </c>
      <c r="C25" s="153">
        <f>C26</f>
        <v>60</v>
      </c>
      <c r="D25" s="153">
        <f>C25/B25*100</f>
        <v>100</v>
      </c>
      <c r="E25" s="151" t="s">
        <v>21</v>
      </c>
    </row>
    <row r="26" spans="1:5" ht="16.5" x14ac:dyDescent="0.25">
      <c r="A26" s="154" t="s">
        <v>14</v>
      </c>
      <c r="B26" s="153">
        <v>60</v>
      </c>
      <c r="C26" s="153">
        <v>60</v>
      </c>
      <c r="D26" s="153">
        <f>C26/B26*100</f>
        <v>100</v>
      </c>
      <c r="E26" s="21"/>
    </row>
    <row r="27" spans="1:5" ht="34.5" customHeight="1" x14ac:dyDescent="0.25">
      <c r="A27" s="27" t="s">
        <v>22</v>
      </c>
      <c r="B27" s="12">
        <f t="shared" ref="B27:D27" si="2">B29</f>
        <v>200</v>
      </c>
      <c r="C27" s="12">
        <f t="shared" si="2"/>
        <v>200</v>
      </c>
      <c r="D27" s="12">
        <f t="shared" si="2"/>
        <v>100</v>
      </c>
      <c r="E27" s="151"/>
    </row>
    <row r="28" spans="1:5" ht="16.5" x14ac:dyDescent="0.25">
      <c r="A28" s="154" t="s">
        <v>19</v>
      </c>
      <c r="B28" s="153"/>
      <c r="C28" s="155"/>
      <c r="D28" s="155"/>
      <c r="E28" s="151"/>
    </row>
    <row r="29" spans="1:5" ht="224.25" customHeight="1" x14ac:dyDescent="0.25">
      <c r="A29" s="154" t="s">
        <v>23</v>
      </c>
      <c r="B29" s="153">
        <f>B30</f>
        <v>200</v>
      </c>
      <c r="C29" s="153">
        <f>C30</f>
        <v>200</v>
      </c>
      <c r="D29" s="153">
        <f t="shared" ref="D29:D39" si="3">C29/B29*100</f>
        <v>100</v>
      </c>
      <c r="E29" s="151" t="s">
        <v>24</v>
      </c>
    </row>
    <row r="30" spans="1:5" ht="18.75" customHeight="1" x14ac:dyDescent="0.25">
      <c r="A30" s="154" t="s">
        <v>14</v>
      </c>
      <c r="B30" s="153">
        <v>200</v>
      </c>
      <c r="C30" s="153">
        <v>200</v>
      </c>
      <c r="D30" s="153">
        <f t="shared" si="3"/>
        <v>100</v>
      </c>
      <c r="E30" s="21"/>
    </row>
    <row r="31" spans="1:5" ht="54" customHeight="1" x14ac:dyDescent="0.25">
      <c r="A31" s="27" t="s">
        <v>25</v>
      </c>
      <c r="B31" s="12">
        <f>B32+B34+B36</f>
        <v>86</v>
      </c>
      <c r="C31" s="12">
        <f>C32+C34+C36</f>
        <v>86</v>
      </c>
      <c r="D31" s="54">
        <f t="shared" si="3"/>
        <v>100</v>
      </c>
      <c r="E31" s="22"/>
    </row>
    <row r="32" spans="1:5" ht="202.5" customHeight="1" x14ac:dyDescent="0.25">
      <c r="A32" s="154" t="s">
        <v>26</v>
      </c>
      <c r="B32" s="153">
        <f>B33</f>
        <v>33.200000000000003</v>
      </c>
      <c r="C32" s="153">
        <f>C33</f>
        <v>33.200000000000003</v>
      </c>
      <c r="D32" s="153">
        <f t="shared" si="3"/>
        <v>100</v>
      </c>
      <c r="E32" s="22" t="s">
        <v>27</v>
      </c>
    </row>
    <row r="33" spans="1:6" ht="16.5" x14ac:dyDescent="0.25">
      <c r="A33" s="154" t="s">
        <v>14</v>
      </c>
      <c r="B33" s="153">
        <v>33.200000000000003</v>
      </c>
      <c r="C33" s="153">
        <v>33.200000000000003</v>
      </c>
      <c r="D33" s="153">
        <f t="shared" si="3"/>
        <v>100</v>
      </c>
      <c r="E33" s="21"/>
    </row>
    <row r="34" spans="1:6" ht="59.25" customHeight="1" x14ac:dyDescent="0.25">
      <c r="A34" s="154" t="s">
        <v>28</v>
      </c>
      <c r="B34" s="153">
        <f>B35</f>
        <v>36</v>
      </c>
      <c r="C34" s="153">
        <f>C35</f>
        <v>36</v>
      </c>
      <c r="D34" s="153">
        <f t="shared" si="3"/>
        <v>100</v>
      </c>
      <c r="E34" s="154" t="s">
        <v>29</v>
      </c>
    </row>
    <row r="35" spans="1:6" ht="16.5" x14ac:dyDescent="0.25">
      <c r="A35" s="154" t="s">
        <v>14</v>
      </c>
      <c r="B35" s="153">
        <v>36</v>
      </c>
      <c r="C35" s="153">
        <v>36</v>
      </c>
      <c r="D35" s="153">
        <f t="shared" si="3"/>
        <v>100</v>
      </c>
      <c r="E35" s="21"/>
    </row>
    <row r="36" spans="1:6" ht="59.25" customHeight="1" x14ac:dyDescent="0.25">
      <c r="A36" s="154" t="s">
        <v>30</v>
      </c>
      <c r="B36" s="153">
        <f>B37</f>
        <v>16.8</v>
      </c>
      <c r="C36" s="153">
        <f>C37</f>
        <v>16.8</v>
      </c>
      <c r="D36" s="153">
        <f t="shared" si="3"/>
        <v>100</v>
      </c>
      <c r="E36" s="154" t="s">
        <v>31</v>
      </c>
    </row>
    <row r="37" spans="1:6" ht="16.5" x14ac:dyDescent="0.25">
      <c r="A37" s="154" t="s">
        <v>14</v>
      </c>
      <c r="B37" s="153">
        <v>16.8</v>
      </c>
      <c r="C37" s="153">
        <v>16.8</v>
      </c>
      <c r="D37" s="153">
        <f t="shared" si="3"/>
        <v>100</v>
      </c>
      <c r="E37" s="21"/>
    </row>
    <row r="38" spans="1:6" ht="16.5" x14ac:dyDescent="0.25">
      <c r="A38" s="39" t="s">
        <v>32</v>
      </c>
      <c r="B38" s="9">
        <f>B31+B27+B23</f>
        <v>346</v>
      </c>
      <c r="C38" s="9">
        <f>C31+C27+C23</f>
        <v>346</v>
      </c>
      <c r="D38" s="55">
        <f t="shared" si="3"/>
        <v>100</v>
      </c>
      <c r="E38" s="34"/>
    </row>
    <row r="39" spans="1:6" ht="16.5" x14ac:dyDescent="0.25">
      <c r="A39" s="154" t="s">
        <v>14</v>
      </c>
      <c r="B39" s="153">
        <v>346</v>
      </c>
      <c r="C39" s="155">
        <v>346</v>
      </c>
      <c r="D39" s="155">
        <f t="shared" si="3"/>
        <v>100</v>
      </c>
      <c r="E39" s="154"/>
    </row>
    <row r="40" spans="1:6" s="20" customFormat="1" ht="20.25" customHeight="1" x14ac:dyDescent="0.25">
      <c r="A40" s="158" t="s">
        <v>625</v>
      </c>
      <c r="B40" s="158"/>
      <c r="C40" s="158"/>
      <c r="D40" s="158"/>
      <c r="E40" s="158"/>
    </row>
    <row r="41" spans="1:6" s="44" customFormat="1" ht="33" x14ac:dyDescent="0.25">
      <c r="A41" s="75" t="s">
        <v>35</v>
      </c>
      <c r="B41" s="54">
        <f>B42+B55</f>
        <v>199120.68</v>
      </c>
      <c r="C41" s="54">
        <f>C42+C55</f>
        <v>198791.21100000001</v>
      </c>
      <c r="D41" s="54">
        <f>C41/B41*100</f>
        <v>99.834538029902276</v>
      </c>
      <c r="E41" s="56"/>
    </row>
    <row r="42" spans="1:6" s="20" customFormat="1" ht="49.5" x14ac:dyDescent="0.25">
      <c r="A42" s="27" t="s">
        <v>36</v>
      </c>
      <c r="B42" s="12">
        <f>B44+B46+B48+B50+B53</f>
        <v>195341.28</v>
      </c>
      <c r="C42" s="12">
        <f>C44+C46+C48+C50+C53</f>
        <v>195011.81100000002</v>
      </c>
      <c r="D42" s="54">
        <f>C42/B42*100</f>
        <v>99.831336725140744</v>
      </c>
      <c r="E42" s="56"/>
    </row>
    <row r="43" spans="1:6" s="20" customFormat="1" ht="16.5" x14ac:dyDescent="0.25">
      <c r="A43" s="154" t="s">
        <v>19</v>
      </c>
      <c r="B43" s="30"/>
      <c r="C43" s="53"/>
      <c r="D43" s="53"/>
      <c r="E43" s="57"/>
    </row>
    <row r="44" spans="1:6" s="20" customFormat="1" ht="49.5" x14ac:dyDescent="0.25">
      <c r="A44" s="154" t="s">
        <v>37</v>
      </c>
      <c r="B44" s="153">
        <f>B45</f>
        <v>3301.3</v>
      </c>
      <c r="C44" s="153">
        <f>C45</f>
        <v>3301.3</v>
      </c>
      <c r="D44" s="153">
        <f t="shared" ref="D44:D54" si="4">C44/B44*100</f>
        <v>100</v>
      </c>
      <c r="E44" s="78" t="s">
        <v>38</v>
      </c>
    </row>
    <row r="45" spans="1:6" s="20" customFormat="1" ht="16.5" x14ac:dyDescent="0.25">
      <c r="A45" s="154" t="s">
        <v>14</v>
      </c>
      <c r="B45" s="153">
        <v>3301.3</v>
      </c>
      <c r="C45" s="153">
        <v>3301.3</v>
      </c>
      <c r="D45" s="153">
        <f t="shared" si="4"/>
        <v>100</v>
      </c>
      <c r="E45" s="78"/>
    </row>
    <row r="46" spans="1:6" s="20" customFormat="1" ht="73.5" customHeight="1" x14ac:dyDescent="0.25">
      <c r="A46" s="37" t="s">
        <v>39</v>
      </c>
      <c r="B46" s="155">
        <f>B47</f>
        <v>182758.49</v>
      </c>
      <c r="C46" s="155">
        <f>C47</f>
        <v>182429.02100000001</v>
      </c>
      <c r="D46" s="153">
        <f t="shared" si="4"/>
        <v>99.819724380519887</v>
      </c>
      <c r="E46" s="78" t="s">
        <v>40</v>
      </c>
    </row>
    <row r="47" spans="1:6" s="20" customFormat="1" ht="16.5" x14ac:dyDescent="0.25">
      <c r="A47" s="37" t="s">
        <v>14</v>
      </c>
      <c r="B47" s="155">
        <v>182758.49</v>
      </c>
      <c r="C47" s="155">
        <v>182429.02100000001</v>
      </c>
      <c r="D47" s="153">
        <f t="shared" si="4"/>
        <v>99.819724380519887</v>
      </c>
      <c r="E47" s="78"/>
      <c r="F47" s="20">
        <v>329.5</v>
      </c>
    </row>
    <row r="48" spans="1:6" s="20" customFormat="1" ht="54" customHeight="1" x14ac:dyDescent="0.25">
      <c r="A48" s="156" t="s">
        <v>41</v>
      </c>
      <c r="B48" s="155">
        <f>B49</f>
        <v>200</v>
      </c>
      <c r="C48" s="155">
        <f>C49</f>
        <v>200</v>
      </c>
      <c r="D48" s="153">
        <f t="shared" si="4"/>
        <v>100</v>
      </c>
      <c r="E48" s="156" t="s">
        <v>42</v>
      </c>
    </row>
    <row r="49" spans="1:5" s="20" customFormat="1" ht="16.5" x14ac:dyDescent="0.25">
      <c r="A49" s="156" t="s">
        <v>43</v>
      </c>
      <c r="B49" s="155">
        <v>200</v>
      </c>
      <c r="C49" s="155">
        <v>200</v>
      </c>
      <c r="D49" s="153">
        <f t="shared" si="4"/>
        <v>100</v>
      </c>
      <c r="E49" s="156"/>
    </row>
    <row r="50" spans="1:5" s="20" customFormat="1" ht="49.5" x14ac:dyDescent="0.25">
      <c r="A50" s="151" t="s">
        <v>44</v>
      </c>
      <c r="B50" s="153">
        <f>B51+B52</f>
        <v>8563.7000000000007</v>
      </c>
      <c r="C50" s="153">
        <f>C51+C52</f>
        <v>8563.7000000000007</v>
      </c>
      <c r="D50" s="155">
        <f t="shared" si="4"/>
        <v>100</v>
      </c>
      <c r="E50" s="59" t="s">
        <v>45</v>
      </c>
    </row>
    <row r="51" spans="1:5" s="20" customFormat="1" ht="16.5" x14ac:dyDescent="0.25">
      <c r="A51" s="151" t="s">
        <v>14</v>
      </c>
      <c r="B51" s="153">
        <v>3007.7</v>
      </c>
      <c r="C51" s="155">
        <v>3007.7</v>
      </c>
      <c r="D51" s="155">
        <f t="shared" si="4"/>
        <v>100</v>
      </c>
      <c r="E51" s="151"/>
    </row>
    <row r="52" spans="1:5" s="20" customFormat="1" ht="16.5" x14ac:dyDescent="0.25">
      <c r="A52" s="151" t="s">
        <v>43</v>
      </c>
      <c r="B52" s="153">
        <v>5556</v>
      </c>
      <c r="C52" s="155">
        <v>5556</v>
      </c>
      <c r="D52" s="155">
        <f t="shared" si="4"/>
        <v>100</v>
      </c>
      <c r="E52" s="151"/>
    </row>
    <row r="53" spans="1:5" s="20" customFormat="1" ht="70.5" customHeight="1" x14ac:dyDescent="0.25">
      <c r="A53" s="151" t="s">
        <v>46</v>
      </c>
      <c r="B53" s="153">
        <f>B54</f>
        <v>517.79</v>
      </c>
      <c r="C53" s="153">
        <f>C54</f>
        <v>517.79</v>
      </c>
      <c r="D53" s="155">
        <f t="shared" si="4"/>
        <v>100</v>
      </c>
      <c r="E53" s="151" t="s">
        <v>47</v>
      </c>
    </row>
    <row r="54" spans="1:5" s="20" customFormat="1" ht="16.5" x14ac:dyDescent="0.25">
      <c r="A54" s="151" t="s">
        <v>43</v>
      </c>
      <c r="B54" s="153">
        <v>517.79</v>
      </c>
      <c r="C54" s="155">
        <v>517.79</v>
      </c>
      <c r="D54" s="155">
        <f t="shared" si="4"/>
        <v>100</v>
      </c>
      <c r="E54" s="151"/>
    </row>
    <row r="55" spans="1:5" s="20" customFormat="1" ht="121.5" customHeight="1" x14ac:dyDescent="0.25">
      <c r="A55" s="27" t="s">
        <v>48</v>
      </c>
      <c r="B55" s="12">
        <f>B57</f>
        <v>3779.4</v>
      </c>
      <c r="C55" s="12">
        <f>C57</f>
        <v>3779.4</v>
      </c>
      <c r="D55" s="12">
        <f>D57</f>
        <v>100</v>
      </c>
      <c r="E55" s="78"/>
    </row>
    <row r="56" spans="1:5" s="20" customFormat="1" ht="16.5" x14ac:dyDescent="0.25">
      <c r="A56" s="154" t="s">
        <v>19</v>
      </c>
      <c r="B56" s="30"/>
      <c r="C56" s="54"/>
      <c r="D56" s="54"/>
      <c r="E56" s="154"/>
    </row>
    <row r="57" spans="1:5" s="20" customFormat="1" ht="49.5" x14ac:dyDescent="0.25">
      <c r="A57" s="154" t="s">
        <v>49</v>
      </c>
      <c r="B57" s="153">
        <f>B58</f>
        <v>3779.4</v>
      </c>
      <c r="C57" s="153">
        <f>C58</f>
        <v>3779.4</v>
      </c>
      <c r="D57" s="153">
        <f>C57/B57*100</f>
        <v>100</v>
      </c>
      <c r="E57" s="78" t="s">
        <v>50</v>
      </c>
    </row>
    <row r="58" spans="1:5" s="20" customFormat="1" ht="16.5" x14ac:dyDescent="0.25">
      <c r="A58" s="154" t="s">
        <v>14</v>
      </c>
      <c r="B58" s="153">
        <v>3779.4</v>
      </c>
      <c r="C58" s="153">
        <v>3779.4</v>
      </c>
      <c r="D58" s="153">
        <f>C58/B58*100</f>
        <v>100</v>
      </c>
      <c r="E58" s="78"/>
    </row>
    <row r="59" spans="1:5" s="44" customFormat="1" ht="37.5" customHeight="1" x14ac:dyDescent="0.25">
      <c r="A59" s="75" t="s">
        <v>51</v>
      </c>
      <c r="B59" s="54">
        <f>B60</f>
        <v>6961.7</v>
      </c>
      <c r="C59" s="54">
        <f>C60</f>
        <v>6761.88</v>
      </c>
      <c r="D59" s="54">
        <f>D60</f>
        <v>97.118712505768357</v>
      </c>
      <c r="E59" s="27"/>
    </row>
    <row r="60" spans="1:5" s="20" customFormat="1" ht="89.25" customHeight="1" x14ac:dyDescent="0.25">
      <c r="A60" s="27" t="s">
        <v>52</v>
      </c>
      <c r="B60" s="12">
        <f>B61+B63</f>
        <v>6961.7</v>
      </c>
      <c r="C60" s="12">
        <f>C61+C63</f>
        <v>6761.88</v>
      </c>
      <c r="D60" s="12">
        <f>D61</f>
        <v>97.118712505768357</v>
      </c>
      <c r="E60" s="27"/>
    </row>
    <row r="61" spans="1:5" s="20" customFormat="1" ht="74.25" customHeight="1" x14ac:dyDescent="0.25">
      <c r="A61" s="154" t="s">
        <v>53</v>
      </c>
      <c r="B61" s="153">
        <f>B62</f>
        <v>6934.4</v>
      </c>
      <c r="C61" s="153">
        <f>C62</f>
        <v>6734.6</v>
      </c>
      <c r="D61" s="153">
        <f t="shared" ref="D61:D67" si="5">C61/B61*100</f>
        <v>97.118712505768357</v>
      </c>
      <c r="E61" s="154" t="s">
        <v>54</v>
      </c>
    </row>
    <row r="62" spans="1:5" s="20" customFormat="1" ht="16.5" x14ac:dyDescent="0.25">
      <c r="A62" s="154" t="s">
        <v>14</v>
      </c>
      <c r="B62" s="153">
        <v>6934.4</v>
      </c>
      <c r="C62" s="153">
        <v>6734.6</v>
      </c>
      <c r="D62" s="153">
        <f t="shared" si="5"/>
        <v>97.118712505768357</v>
      </c>
      <c r="E62" s="154"/>
    </row>
    <row r="63" spans="1:5" s="20" customFormat="1" ht="85.5" customHeight="1" x14ac:dyDescent="0.25">
      <c r="A63" s="154" t="s">
        <v>55</v>
      </c>
      <c r="B63" s="153">
        <f>B64</f>
        <v>27.3</v>
      </c>
      <c r="C63" s="153">
        <f>C64</f>
        <v>27.28</v>
      </c>
      <c r="D63" s="153">
        <f t="shared" si="5"/>
        <v>99.926739926739927</v>
      </c>
      <c r="E63" s="154" t="s">
        <v>56</v>
      </c>
    </row>
    <row r="64" spans="1:5" s="20" customFormat="1" ht="16.5" x14ac:dyDescent="0.25">
      <c r="A64" s="154" t="s">
        <v>11</v>
      </c>
      <c r="B64" s="153">
        <v>27.3</v>
      </c>
      <c r="C64" s="153">
        <v>27.28</v>
      </c>
      <c r="D64" s="153">
        <f t="shared" si="5"/>
        <v>99.926739926739927</v>
      </c>
      <c r="E64" s="154"/>
    </row>
    <row r="65" spans="1:6" s="20" customFormat="1" ht="16.5" x14ac:dyDescent="0.25">
      <c r="A65" s="39" t="s">
        <v>32</v>
      </c>
      <c r="B65" s="9">
        <f>B66+B67+B68+B69</f>
        <v>206082.37999999998</v>
      </c>
      <c r="C65" s="9">
        <f>C66+C67+C68+C69</f>
        <v>205553.09100000001</v>
      </c>
      <c r="D65" s="55">
        <f t="shared" si="5"/>
        <v>99.743166300777403</v>
      </c>
      <c r="E65" s="39"/>
    </row>
    <row r="66" spans="1:6" s="20" customFormat="1" ht="16.5" x14ac:dyDescent="0.25">
      <c r="A66" s="154" t="s">
        <v>11</v>
      </c>
      <c r="B66" s="153">
        <f>B64</f>
        <v>27.3</v>
      </c>
      <c r="C66" s="153">
        <f>C64</f>
        <v>27.28</v>
      </c>
      <c r="D66" s="155">
        <f t="shared" si="5"/>
        <v>99.926739926739927</v>
      </c>
      <c r="E66" s="27"/>
    </row>
    <row r="67" spans="1:6" s="20" customFormat="1" ht="16.5" x14ac:dyDescent="0.25">
      <c r="A67" s="154" t="s">
        <v>14</v>
      </c>
      <c r="B67" s="153">
        <f>B62+B58+B51+B47+B45</f>
        <v>199781.28999999998</v>
      </c>
      <c r="C67" s="153">
        <f>C62+C58+C51+C47+C45</f>
        <v>199252.02100000001</v>
      </c>
      <c r="D67" s="155">
        <f t="shared" si="5"/>
        <v>99.735075792132506</v>
      </c>
      <c r="E67" s="27"/>
    </row>
    <row r="68" spans="1:6" s="20" customFormat="1" ht="16.5" hidden="1" x14ac:dyDescent="0.25">
      <c r="A68" s="154" t="s">
        <v>57</v>
      </c>
      <c r="B68" s="153">
        <v>0</v>
      </c>
      <c r="C68" s="153">
        <v>0</v>
      </c>
      <c r="D68" s="155">
        <v>0</v>
      </c>
      <c r="E68" s="27"/>
    </row>
    <row r="69" spans="1:6" s="20" customFormat="1" ht="16.5" x14ac:dyDescent="0.25">
      <c r="A69" s="154" t="s">
        <v>43</v>
      </c>
      <c r="B69" s="60">
        <f>B54+B52+B49</f>
        <v>6273.79</v>
      </c>
      <c r="C69" s="60">
        <f>C54+C52+C49</f>
        <v>6273.79</v>
      </c>
      <c r="D69" s="61">
        <f>C69/B69*100</f>
        <v>100</v>
      </c>
      <c r="E69" s="27"/>
    </row>
    <row r="70" spans="1:6" ht="23.25" customHeight="1" x14ac:dyDescent="0.25">
      <c r="A70" s="158" t="s">
        <v>626</v>
      </c>
      <c r="B70" s="158"/>
      <c r="C70" s="158"/>
      <c r="D70" s="158"/>
      <c r="E70" s="158"/>
    </row>
    <row r="71" spans="1:6" ht="49.5" x14ac:dyDescent="0.25">
      <c r="A71" s="27" t="s">
        <v>58</v>
      </c>
      <c r="B71" s="62">
        <f>B73+B75+B77+B79+B81+B83+B85+B88+B90+B92</f>
        <v>63249.200000000004</v>
      </c>
      <c r="C71" s="62">
        <f>C73+C75+C77+C79+C81+C83+C85+C88+C90+C92</f>
        <v>62990.659999999996</v>
      </c>
      <c r="D71" s="7">
        <f>C71/B71*100</f>
        <v>99.591235936581</v>
      </c>
      <c r="E71" s="154"/>
    </row>
    <row r="72" spans="1:6" ht="19.5" customHeight="1" x14ac:dyDescent="0.25">
      <c r="A72" s="36" t="s">
        <v>19</v>
      </c>
      <c r="B72" s="63"/>
      <c r="C72" s="64"/>
      <c r="D72" s="64"/>
      <c r="E72" s="65"/>
    </row>
    <row r="73" spans="1:6" ht="137.25" customHeight="1" x14ac:dyDescent="0.25">
      <c r="A73" s="154" t="s">
        <v>59</v>
      </c>
      <c r="B73" s="66">
        <f>B74</f>
        <v>1157.3</v>
      </c>
      <c r="C73" s="66">
        <f>C74</f>
        <v>1025.0899999999999</v>
      </c>
      <c r="D73" s="66">
        <f t="shared" ref="D73:D86" si="6">C73/B73*100</f>
        <v>88.575995852415105</v>
      </c>
      <c r="E73" s="23" t="s">
        <v>60</v>
      </c>
    </row>
    <row r="74" spans="1:6" ht="18" customHeight="1" x14ac:dyDescent="0.25">
      <c r="A74" s="154" t="s">
        <v>14</v>
      </c>
      <c r="B74" s="66">
        <v>1157.3</v>
      </c>
      <c r="C74" s="66">
        <v>1025.0899999999999</v>
      </c>
      <c r="D74" s="66">
        <f t="shared" si="6"/>
        <v>88.575995852415105</v>
      </c>
      <c r="E74" s="151"/>
    </row>
    <row r="75" spans="1:6" ht="99.75" customHeight="1" x14ac:dyDescent="0.3">
      <c r="A75" s="37" t="s">
        <v>61</v>
      </c>
      <c r="B75" s="66">
        <f>B76</f>
        <v>1896.7</v>
      </c>
      <c r="C75" s="66">
        <f>C76</f>
        <v>1896.59</v>
      </c>
      <c r="D75" s="66">
        <f t="shared" si="6"/>
        <v>99.994200453419097</v>
      </c>
      <c r="E75" s="151" t="s">
        <v>62</v>
      </c>
      <c r="F75" s="24"/>
    </row>
    <row r="76" spans="1:6" ht="18" customHeight="1" x14ac:dyDescent="0.25">
      <c r="A76" s="154" t="s">
        <v>14</v>
      </c>
      <c r="B76" s="66">
        <v>1896.7</v>
      </c>
      <c r="C76" s="66">
        <v>1896.59</v>
      </c>
      <c r="D76" s="66">
        <f t="shared" si="6"/>
        <v>99.994200453419097</v>
      </c>
      <c r="E76" s="151"/>
    </row>
    <row r="77" spans="1:6" ht="119.25" customHeight="1" x14ac:dyDescent="0.25">
      <c r="A77" s="154" t="s">
        <v>63</v>
      </c>
      <c r="B77" s="66">
        <f>B78</f>
        <v>780.4</v>
      </c>
      <c r="C77" s="66">
        <f>C78</f>
        <v>681.39</v>
      </c>
      <c r="D77" s="66">
        <f t="shared" si="6"/>
        <v>87.312916453100968</v>
      </c>
      <c r="E77" s="151" t="s">
        <v>64</v>
      </c>
    </row>
    <row r="78" spans="1:6" ht="18" customHeight="1" x14ac:dyDescent="0.25">
      <c r="A78" s="154" t="s">
        <v>14</v>
      </c>
      <c r="B78" s="66">
        <v>780.4</v>
      </c>
      <c r="C78" s="66">
        <v>681.39</v>
      </c>
      <c r="D78" s="66">
        <f t="shared" si="6"/>
        <v>87.312916453100968</v>
      </c>
      <c r="E78" s="151"/>
    </row>
    <row r="79" spans="1:6" ht="137.25" customHeight="1" x14ac:dyDescent="0.25">
      <c r="A79" s="37" t="s">
        <v>65</v>
      </c>
      <c r="B79" s="66">
        <f>B80</f>
        <v>35249.300000000003</v>
      </c>
      <c r="C79" s="66">
        <f>C80</f>
        <v>35222.239999999998</v>
      </c>
      <c r="D79" s="66">
        <f t="shared" si="6"/>
        <v>99.923232518092547</v>
      </c>
      <c r="E79" s="151" t="s">
        <v>66</v>
      </c>
    </row>
    <row r="80" spans="1:6" ht="18" customHeight="1" x14ac:dyDescent="0.25">
      <c r="A80" s="154" t="s">
        <v>14</v>
      </c>
      <c r="B80" s="66">
        <v>35249.300000000003</v>
      </c>
      <c r="C80" s="66">
        <v>35222.239999999998</v>
      </c>
      <c r="D80" s="66">
        <f t="shared" si="6"/>
        <v>99.923232518092547</v>
      </c>
      <c r="E80" s="151"/>
    </row>
    <row r="81" spans="1:5" ht="81.75" customHeight="1" x14ac:dyDescent="0.25">
      <c r="A81" s="154" t="s">
        <v>67</v>
      </c>
      <c r="B81" s="66">
        <f>B82</f>
        <v>576.6</v>
      </c>
      <c r="C81" s="66">
        <f>C82</f>
        <v>576.59</v>
      </c>
      <c r="D81" s="66">
        <f t="shared" si="6"/>
        <v>99.998265695456126</v>
      </c>
      <c r="E81" s="151" t="s">
        <v>68</v>
      </c>
    </row>
    <row r="82" spans="1:5" ht="18" customHeight="1" x14ac:dyDescent="0.25">
      <c r="A82" s="154" t="s">
        <v>14</v>
      </c>
      <c r="B82" s="66">
        <v>576.6</v>
      </c>
      <c r="C82" s="66">
        <v>576.59</v>
      </c>
      <c r="D82" s="66">
        <f t="shared" si="6"/>
        <v>99.998265695456126</v>
      </c>
      <c r="E82" s="151"/>
    </row>
    <row r="83" spans="1:5" ht="105" customHeight="1" x14ac:dyDescent="0.25">
      <c r="A83" s="154" t="s">
        <v>69</v>
      </c>
      <c r="B83" s="66">
        <f>B84</f>
        <v>17799.400000000001</v>
      </c>
      <c r="C83" s="66">
        <f>C84</f>
        <v>17799.400000000001</v>
      </c>
      <c r="D83" s="66">
        <f t="shared" si="6"/>
        <v>100</v>
      </c>
      <c r="E83" s="151" t="s">
        <v>70</v>
      </c>
    </row>
    <row r="84" spans="1:5" ht="18" customHeight="1" x14ac:dyDescent="0.25">
      <c r="A84" s="154" t="s">
        <v>14</v>
      </c>
      <c r="B84" s="66">
        <v>17799.400000000001</v>
      </c>
      <c r="C84" s="66">
        <v>17799.400000000001</v>
      </c>
      <c r="D84" s="66">
        <f t="shared" si="6"/>
        <v>100</v>
      </c>
      <c r="E84" s="151"/>
    </row>
    <row r="85" spans="1:5" ht="90" customHeight="1" x14ac:dyDescent="0.25">
      <c r="A85" s="37" t="s">
        <v>71</v>
      </c>
      <c r="B85" s="66">
        <f>B86</f>
        <v>43.4</v>
      </c>
      <c r="C85" s="66">
        <f>C86</f>
        <v>43.38</v>
      </c>
      <c r="D85" s="66">
        <f t="shared" si="6"/>
        <v>99.95391705069126</v>
      </c>
      <c r="E85" s="151" t="s">
        <v>72</v>
      </c>
    </row>
    <row r="86" spans="1:5" ht="18" customHeight="1" x14ac:dyDescent="0.25">
      <c r="A86" s="154" t="s">
        <v>14</v>
      </c>
      <c r="B86" s="66">
        <v>43.4</v>
      </c>
      <c r="C86" s="66">
        <v>43.38</v>
      </c>
      <c r="D86" s="66">
        <f t="shared" si="6"/>
        <v>99.95391705069126</v>
      </c>
      <c r="E86" s="151"/>
    </row>
    <row r="87" spans="1:5" ht="17.25" customHeight="1" x14ac:dyDescent="0.25">
      <c r="A87" s="154" t="s">
        <v>19</v>
      </c>
      <c r="B87" s="66"/>
      <c r="C87" s="67"/>
      <c r="D87" s="67"/>
      <c r="E87" s="151"/>
    </row>
    <row r="88" spans="1:5" ht="122.25" customHeight="1" x14ac:dyDescent="0.25">
      <c r="A88" s="154" t="s">
        <v>73</v>
      </c>
      <c r="B88" s="66">
        <f>B89</f>
        <v>3141.6</v>
      </c>
      <c r="C88" s="66">
        <f>C89</f>
        <v>3141.48</v>
      </c>
      <c r="D88" s="66">
        <f>C88/B88*100</f>
        <v>99.996180290297943</v>
      </c>
      <c r="E88" s="151" t="s">
        <v>74</v>
      </c>
    </row>
    <row r="89" spans="1:5" ht="18" customHeight="1" x14ac:dyDescent="0.25">
      <c r="A89" s="154" t="s">
        <v>14</v>
      </c>
      <c r="B89" s="66">
        <v>3141.6</v>
      </c>
      <c r="C89" s="66">
        <v>3141.48</v>
      </c>
      <c r="D89" s="66">
        <f t="shared" ref="D89" si="7">C89/B89*100</f>
        <v>99.996180290297943</v>
      </c>
      <c r="E89" s="151"/>
    </row>
    <row r="90" spans="1:5" ht="51.75" customHeight="1" x14ac:dyDescent="0.25">
      <c r="A90" s="154" t="s">
        <v>75</v>
      </c>
      <c r="B90" s="66">
        <v>0</v>
      </c>
      <c r="C90" s="66">
        <v>0</v>
      </c>
      <c r="D90" s="66">
        <v>0</v>
      </c>
      <c r="E90" s="151"/>
    </row>
    <row r="91" spans="1:5" ht="18" customHeight="1" x14ac:dyDescent="0.25">
      <c r="A91" s="154" t="s">
        <v>14</v>
      </c>
      <c r="B91" s="66"/>
      <c r="C91" s="66"/>
      <c r="D91" s="66"/>
      <c r="E91" s="151"/>
    </row>
    <row r="92" spans="1:5" ht="87.75" customHeight="1" x14ac:dyDescent="0.25">
      <c r="A92" s="154" t="s">
        <v>76</v>
      </c>
      <c r="B92" s="66">
        <f>B93</f>
        <v>2604.5</v>
      </c>
      <c r="C92" s="66">
        <f>C93</f>
        <v>2604.5</v>
      </c>
      <c r="D92" s="66">
        <f t="shared" ref="D92:D93" si="8">C92/B92*100</f>
        <v>100</v>
      </c>
      <c r="E92" s="151" t="s">
        <v>77</v>
      </c>
    </row>
    <row r="93" spans="1:5" ht="18" customHeight="1" x14ac:dyDescent="0.25">
      <c r="A93" s="154" t="s">
        <v>14</v>
      </c>
      <c r="B93" s="66">
        <v>2604.5</v>
      </c>
      <c r="C93" s="66">
        <v>2604.5</v>
      </c>
      <c r="D93" s="66">
        <f t="shared" si="8"/>
        <v>100</v>
      </c>
      <c r="E93" s="151"/>
    </row>
    <row r="94" spans="1:5" ht="90" customHeight="1" x14ac:dyDescent="0.25">
      <c r="A94" s="27" t="s">
        <v>78</v>
      </c>
      <c r="B94" s="7">
        <f t="shared" ref="B94:C94" si="9">B96</f>
        <v>27715.1</v>
      </c>
      <c r="C94" s="7">
        <f t="shared" si="9"/>
        <v>27715.1</v>
      </c>
      <c r="D94" s="62">
        <f>C94/B94*100</f>
        <v>100</v>
      </c>
      <c r="E94" s="151"/>
    </row>
    <row r="95" spans="1:5" ht="19.5" customHeight="1" x14ac:dyDescent="0.25">
      <c r="A95" s="41" t="s">
        <v>19</v>
      </c>
      <c r="B95" s="68"/>
      <c r="C95" s="67"/>
      <c r="D95" s="67"/>
      <c r="E95" s="151"/>
    </row>
    <row r="96" spans="1:5" ht="129" customHeight="1" x14ac:dyDescent="0.25">
      <c r="A96" s="154" t="s">
        <v>79</v>
      </c>
      <c r="B96" s="66">
        <f>B97</f>
        <v>27715.1</v>
      </c>
      <c r="C96" s="66">
        <f>C97</f>
        <v>27715.1</v>
      </c>
      <c r="D96" s="66">
        <f>C96/B96*100</f>
        <v>100</v>
      </c>
      <c r="E96" s="151" t="s">
        <v>80</v>
      </c>
    </row>
    <row r="97" spans="1:5" ht="18" customHeight="1" x14ac:dyDescent="0.25">
      <c r="A97" s="154" t="s">
        <v>14</v>
      </c>
      <c r="B97" s="66">
        <v>27715.1</v>
      </c>
      <c r="C97" s="66">
        <v>27715.1</v>
      </c>
      <c r="D97" s="66">
        <f t="shared" ref="D97" si="10">C97/B97*100</f>
        <v>100</v>
      </c>
      <c r="E97" s="151"/>
    </row>
    <row r="98" spans="1:5" ht="18.75" customHeight="1" x14ac:dyDescent="0.25">
      <c r="A98" s="39" t="s">
        <v>32</v>
      </c>
      <c r="B98" s="69">
        <f>B71+B94</f>
        <v>90964.3</v>
      </c>
      <c r="C98" s="69">
        <f>C71+C94</f>
        <v>90705.76</v>
      </c>
      <c r="D98" s="70">
        <f>C98/B98*100</f>
        <v>99.715778607651558</v>
      </c>
      <c r="E98" s="32"/>
    </row>
    <row r="99" spans="1:5" ht="22.5" customHeight="1" x14ac:dyDescent="0.25">
      <c r="A99" s="154" t="s">
        <v>14</v>
      </c>
      <c r="B99" s="66">
        <v>90964.3</v>
      </c>
      <c r="C99" s="66">
        <v>90705.76</v>
      </c>
      <c r="D99" s="71">
        <f>C99/B99*100</f>
        <v>99.715778607651558</v>
      </c>
      <c r="E99" s="60"/>
    </row>
    <row r="100" spans="1:5" ht="20.25" customHeight="1" x14ac:dyDescent="0.25">
      <c r="A100" s="162" t="s">
        <v>627</v>
      </c>
      <c r="B100" s="162"/>
      <c r="C100" s="162"/>
      <c r="D100" s="162"/>
      <c r="E100" s="162"/>
    </row>
    <row r="101" spans="1:5" s="132" customFormat="1" ht="81" customHeight="1" x14ac:dyDescent="0.25">
      <c r="A101" s="131" t="s">
        <v>81</v>
      </c>
      <c r="B101" s="131"/>
      <c r="C101" s="131"/>
      <c r="D101" s="131"/>
      <c r="E101" s="131"/>
    </row>
    <row r="102" spans="1:5" s="20" customFormat="1" ht="33" x14ac:dyDescent="0.25">
      <c r="A102" s="10" t="s">
        <v>82</v>
      </c>
      <c r="B102" s="12">
        <f>B104</f>
        <v>35360.6</v>
      </c>
      <c r="C102" s="12">
        <f>C104</f>
        <v>34745.300000000003</v>
      </c>
      <c r="D102" s="12">
        <f>C102/B102*100</f>
        <v>98.259927716158685</v>
      </c>
      <c r="E102" s="151"/>
    </row>
    <row r="103" spans="1:5" ht="16.5" x14ac:dyDescent="0.25">
      <c r="A103" s="151" t="s">
        <v>19</v>
      </c>
      <c r="B103" s="153"/>
      <c r="C103" s="54"/>
      <c r="D103" s="54"/>
      <c r="E103" s="151"/>
    </row>
    <row r="104" spans="1:5" s="25" customFormat="1" ht="51" customHeight="1" x14ac:dyDescent="0.25">
      <c r="A104" s="151" t="s">
        <v>83</v>
      </c>
      <c r="B104" s="153">
        <f>B105</f>
        <v>35360.6</v>
      </c>
      <c r="C104" s="153">
        <f>C105</f>
        <v>34745.300000000003</v>
      </c>
      <c r="D104" s="153">
        <f>C104/B104*100</f>
        <v>98.259927716158685</v>
      </c>
      <c r="E104" s="21" t="s">
        <v>608</v>
      </c>
    </row>
    <row r="105" spans="1:5" s="25" customFormat="1" ht="18.75" customHeight="1" x14ac:dyDescent="0.25">
      <c r="A105" s="151" t="s">
        <v>14</v>
      </c>
      <c r="B105" s="153">
        <v>35360.6</v>
      </c>
      <c r="C105" s="153">
        <v>34745.300000000003</v>
      </c>
      <c r="D105" s="153">
        <f>C105/B105*100</f>
        <v>98.259927716158685</v>
      </c>
      <c r="E105" s="72"/>
    </row>
    <row r="106" spans="1:5" ht="49.5" x14ac:dyDescent="0.25">
      <c r="A106" s="10" t="s">
        <v>84</v>
      </c>
      <c r="B106" s="12">
        <f>B108</f>
        <v>729</v>
      </c>
      <c r="C106" s="12">
        <f>C108</f>
        <v>279.5</v>
      </c>
      <c r="D106" s="12">
        <f>D108</f>
        <v>38.340192043895748</v>
      </c>
      <c r="E106" s="60"/>
    </row>
    <row r="107" spans="1:5" s="20" customFormat="1" ht="16.5" x14ac:dyDescent="0.25">
      <c r="A107" s="151" t="s">
        <v>19</v>
      </c>
      <c r="B107" s="153"/>
      <c r="C107" s="54"/>
      <c r="D107" s="54"/>
      <c r="E107" s="60"/>
    </row>
    <row r="108" spans="1:5" s="20" customFormat="1" ht="291.75" customHeight="1" x14ac:dyDescent="0.25">
      <c r="A108" s="151" t="s">
        <v>85</v>
      </c>
      <c r="B108" s="153">
        <f>B109</f>
        <v>729</v>
      </c>
      <c r="C108" s="153">
        <f>C109</f>
        <v>279.5</v>
      </c>
      <c r="D108" s="153">
        <f>C108/B108*100</f>
        <v>38.340192043895748</v>
      </c>
      <c r="E108" s="151" t="s">
        <v>609</v>
      </c>
    </row>
    <row r="109" spans="1:5" s="20" customFormat="1" ht="16.5" x14ac:dyDescent="0.25">
      <c r="A109" s="151" t="s">
        <v>14</v>
      </c>
      <c r="B109" s="153">
        <v>729</v>
      </c>
      <c r="C109" s="153">
        <v>279.5</v>
      </c>
      <c r="D109" s="153">
        <f>C109/B109*100</f>
        <v>38.340192043895748</v>
      </c>
      <c r="E109" s="151"/>
    </row>
    <row r="110" spans="1:5" s="20" customFormat="1" ht="16.5" x14ac:dyDescent="0.25">
      <c r="A110" s="8" t="s">
        <v>32</v>
      </c>
      <c r="B110" s="9">
        <f>B102+B106</f>
        <v>36089.599999999999</v>
      </c>
      <c r="C110" s="9">
        <f>C102+C106</f>
        <v>35024.800000000003</v>
      </c>
      <c r="D110" s="9">
        <f>C110/B110*100</f>
        <v>97.049565525802464</v>
      </c>
      <c r="E110" s="32"/>
    </row>
    <row r="111" spans="1:5" s="20" customFormat="1" ht="16.5" x14ac:dyDescent="0.25">
      <c r="A111" s="151" t="s">
        <v>14</v>
      </c>
      <c r="B111" s="153">
        <f>B109+B105</f>
        <v>36089.599999999999</v>
      </c>
      <c r="C111" s="153">
        <f>C109+C105</f>
        <v>35024.800000000003</v>
      </c>
      <c r="D111" s="153">
        <f>C111/B111*100</f>
        <v>97.049565525802464</v>
      </c>
      <c r="E111" s="151"/>
    </row>
    <row r="112" spans="1:5" ht="16.5" x14ac:dyDescent="0.25">
      <c r="A112" s="158" t="s">
        <v>628</v>
      </c>
      <c r="B112" s="158"/>
      <c r="C112" s="158"/>
      <c r="D112" s="158"/>
      <c r="E112" s="158"/>
    </row>
    <row r="113" spans="1:7" s="132" customFormat="1" ht="46.5" customHeight="1" x14ac:dyDescent="0.25">
      <c r="A113" s="75" t="s">
        <v>86</v>
      </c>
      <c r="B113" s="54">
        <f>B114+B131</f>
        <v>17477.32</v>
      </c>
      <c r="C113" s="54">
        <f>C114+C131</f>
        <v>16928.809999999998</v>
      </c>
      <c r="D113" s="54">
        <f>C113/B113*100</f>
        <v>96.861589763190224</v>
      </c>
      <c r="E113" s="118"/>
    </row>
    <row r="114" spans="1:7" ht="47.25" customHeight="1" x14ac:dyDescent="0.25">
      <c r="A114" s="27" t="s">
        <v>87</v>
      </c>
      <c r="B114" s="12">
        <f>B116+B119+B122+B125+B127+B129</f>
        <v>8953.0199999999986</v>
      </c>
      <c r="C114" s="12">
        <f>C116+C119+C122+C125+C127+C129</f>
        <v>8449.14</v>
      </c>
      <c r="D114" s="54">
        <f>C114/B114*100</f>
        <v>94.371954938110278</v>
      </c>
      <c r="E114" s="27"/>
    </row>
    <row r="115" spans="1:7" ht="17.25" customHeight="1" x14ac:dyDescent="0.25">
      <c r="A115" s="154" t="s">
        <v>19</v>
      </c>
      <c r="B115" s="73"/>
      <c r="C115" s="53"/>
      <c r="D115" s="53"/>
      <c r="E115" s="27"/>
    </row>
    <row r="116" spans="1:7" ht="178.5" customHeight="1" x14ac:dyDescent="0.25">
      <c r="A116" s="154" t="s">
        <v>88</v>
      </c>
      <c r="B116" s="153">
        <f>B117+B118</f>
        <v>5493.57</v>
      </c>
      <c r="C116" s="153">
        <f>C117+C118</f>
        <v>5381.03</v>
      </c>
      <c r="D116" s="153">
        <f t="shared" ref="D116:D130" si="11">C116/B116*100</f>
        <v>97.951423209315607</v>
      </c>
      <c r="E116" s="154" t="s">
        <v>89</v>
      </c>
      <c r="G116" s="26">
        <f>B116-C116</f>
        <v>112.53999999999996</v>
      </c>
    </row>
    <row r="117" spans="1:7" ht="16.5" x14ac:dyDescent="0.25">
      <c r="A117" s="154" t="s">
        <v>11</v>
      </c>
      <c r="B117" s="153">
        <v>813.37</v>
      </c>
      <c r="C117" s="153">
        <v>813.37</v>
      </c>
      <c r="D117" s="153">
        <f t="shared" si="11"/>
        <v>100</v>
      </c>
      <c r="E117" s="154"/>
    </row>
    <row r="118" spans="1:7" ht="16.5" x14ac:dyDescent="0.25">
      <c r="A118" s="154" t="s">
        <v>14</v>
      </c>
      <c r="B118" s="153">
        <v>4680.2</v>
      </c>
      <c r="C118" s="153">
        <v>4567.66</v>
      </c>
      <c r="D118" s="153">
        <f t="shared" si="11"/>
        <v>97.595401905901454</v>
      </c>
      <c r="E118" s="154"/>
    </row>
    <row r="119" spans="1:7" ht="156" customHeight="1" x14ac:dyDescent="0.25">
      <c r="A119" s="37" t="s">
        <v>90</v>
      </c>
      <c r="B119" s="153">
        <f>B120+B121</f>
        <v>632.88</v>
      </c>
      <c r="C119" s="153">
        <f>C120+C121</f>
        <v>574.42000000000007</v>
      </c>
      <c r="D119" s="153">
        <f t="shared" si="11"/>
        <v>90.76286183794717</v>
      </c>
      <c r="E119" s="156" t="s">
        <v>610</v>
      </c>
      <c r="G119" s="26">
        <f>B119-C119</f>
        <v>58.459999999999923</v>
      </c>
    </row>
    <row r="120" spans="1:7" ht="19.5" customHeight="1" x14ac:dyDescent="0.25">
      <c r="A120" s="154" t="s">
        <v>11</v>
      </c>
      <c r="B120" s="153">
        <v>86.88</v>
      </c>
      <c r="C120" s="153">
        <v>86.88</v>
      </c>
      <c r="D120" s="153">
        <f t="shared" si="11"/>
        <v>100</v>
      </c>
      <c r="E120" s="154"/>
    </row>
    <row r="121" spans="1:7" ht="19.5" customHeight="1" x14ac:dyDescent="0.25">
      <c r="A121" s="154" t="s">
        <v>14</v>
      </c>
      <c r="B121" s="153">
        <v>546</v>
      </c>
      <c r="C121" s="153">
        <v>487.54</v>
      </c>
      <c r="D121" s="153">
        <f t="shared" si="11"/>
        <v>89.293040293040292</v>
      </c>
      <c r="E121" s="154"/>
    </row>
    <row r="122" spans="1:7" ht="137.25" customHeight="1" x14ac:dyDescent="0.25">
      <c r="A122" s="154" t="s">
        <v>91</v>
      </c>
      <c r="B122" s="153">
        <f>B123+B124</f>
        <v>795.97</v>
      </c>
      <c r="C122" s="153">
        <f>C123+C124</f>
        <v>610.18000000000006</v>
      </c>
      <c r="D122" s="153">
        <f t="shared" si="11"/>
        <v>76.658668040252778</v>
      </c>
      <c r="E122" s="156" t="s">
        <v>92</v>
      </c>
      <c r="G122" s="26">
        <f>B122-C122</f>
        <v>185.78999999999996</v>
      </c>
    </row>
    <row r="123" spans="1:7" ht="16.5" x14ac:dyDescent="0.25">
      <c r="A123" s="154" t="s">
        <v>11</v>
      </c>
      <c r="B123" s="153">
        <v>484.67</v>
      </c>
      <c r="C123" s="153">
        <v>484.67</v>
      </c>
      <c r="D123" s="153">
        <f t="shared" si="11"/>
        <v>100</v>
      </c>
      <c r="E123" s="154"/>
    </row>
    <row r="124" spans="1:7" ht="16.5" x14ac:dyDescent="0.25">
      <c r="A124" s="154" t="s">
        <v>14</v>
      </c>
      <c r="B124" s="153">
        <v>311.3</v>
      </c>
      <c r="C124" s="153">
        <v>125.51</v>
      </c>
      <c r="D124" s="153">
        <f t="shared" si="11"/>
        <v>40.31802120141343</v>
      </c>
      <c r="E124" s="154"/>
    </row>
    <row r="125" spans="1:7" ht="158.25" customHeight="1" x14ac:dyDescent="0.25">
      <c r="A125" s="154" t="s">
        <v>93</v>
      </c>
      <c r="B125" s="153">
        <f>B126</f>
        <v>565</v>
      </c>
      <c r="C125" s="153">
        <f>C126</f>
        <v>417.94</v>
      </c>
      <c r="D125" s="153">
        <f t="shared" si="11"/>
        <v>73.971681415929197</v>
      </c>
      <c r="E125" s="156" t="s">
        <v>94</v>
      </c>
      <c r="G125" s="26">
        <f>B125-C125</f>
        <v>147.06</v>
      </c>
    </row>
    <row r="126" spans="1:7" ht="16.5" x14ac:dyDescent="0.25">
      <c r="A126" s="154" t="s">
        <v>14</v>
      </c>
      <c r="B126" s="153">
        <v>565</v>
      </c>
      <c r="C126" s="153">
        <v>417.94</v>
      </c>
      <c r="D126" s="153">
        <f t="shared" si="11"/>
        <v>73.971681415929197</v>
      </c>
      <c r="E126" s="154"/>
    </row>
    <row r="127" spans="1:7" ht="54" customHeight="1" x14ac:dyDescent="0.25">
      <c r="A127" s="154" t="s">
        <v>95</v>
      </c>
      <c r="B127" s="153">
        <f>B128</f>
        <v>1393.3</v>
      </c>
      <c r="C127" s="153">
        <f>C128</f>
        <v>1393.27</v>
      </c>
      <c r="D127" s="153">
        <f t="shared" si="11"/>
        <v>99.99784683844112</v>
      </c>
      <c r="E127" s="154" t="s">
        <v>96</v>
      </c>
    </row>
    <row r="128" spans="1:7" ht="16.5" x14ac:dyDescent="0.25">
      <c r="A128" s="154" t="s">
        <v>14</v>
      </c>
      <c r="B128" s="153">
        <v>1393.3</v>
      </c>
      <c r="C128" s="153">
        <v>1393.27</v>
      </c>
      <c r="D128" s="153">
        <f t="shared" si="11"/>
        <v>99.99784683844112</v>
      </c>
      <c r="E128" s="154"/>
    </row>
    <row r="129" spans="1:7" ht="36" customHeight="1" x14ac:dyDescent="0.25">
      <c r="A129" s="154" t="s">
        <v>97</v>
      </c>
      <c r="B129" s="153">
        <f>B130</f>
        <v>72.3</v>
      </c>
      <c r="C129" s="153">
        <f>C130</f>
        <v>72.3</v>
      </c>
      <c r="D129" s="153">
        <f t="shared" si="11"/>
        <v>100</v>
      </c>
      <c r="E129" s="154" t="s">
        <v>98</v>
      </c>
    </row>
    <row r="130" spans="1:7" ht="16.5" x14ac:dyDescent="0.25">
      <c r="A130" s="154" t="s">
        <v>14</v>
      </c>
      <c r="B130" s="153">
        <v>72.3</v>
      </c>
      <c r="C130" s="153">
        <v>72.3</v>
      </c>
      <c r="D130" s="153">
        <f t="shared" si="11"/>
        <v>100</v>
      </c>
      <c r="E130" s="154"/>
    </row>
    <row r="131" spans="1:7" ht="33" x14ac:dyDescent="0.25">
      <c r="A131" s="27" t="s">
        <v>99</v>
      </c>
      <c r="B131" s="12">
        <f>B133</f>
        <v>8524.2999999999993</v>
      </c>
      <c r="C131" s="12">
        <f>C133</f>
        <v>8479.67</v>
      </c>
      <c r="D131" s="12">
        <f t="shared" ref="D131" si="12">D133</f>
        <v>99.47643794798401</v>
      </c>
      <c r="E131" s="27"/>
    </row>
    <row r="132" spans="1:7" ht="21" customHeight="1" x14ac:dyDescent="0.25">
      <c r="A132" s="154" t="s">
        <v>19</v>
      </c>
      <c r="B132" s="60"/>
      <c r="C132" s="61"/>
      <c r="D132" s="61"/>
      <c r="E132" s="27"/>
    </row>
    <row r="133" spans="1:7" ht="189" customHeight="1" x14ac:dyDescent="0.25">
      <c r="A133" s="154" t="s">
        <v>100</v>
      </c>
      <c r="B133" s="153">
        <f>B134</f>
        <v>8524.2999999999993</v>
      </c>
      <c r="C133" s="153">
        <f>C134</f>
        <v>8479.67</v>
      </c>
      <c r="D133" s="153">
        <f>C133/B133*100</f>
        <v>99.47643794798401</v>
      </c>
      <c r="E133" s="154" t="s">
        <v>101</v>
      </c>
      <c r="G133" s="26">
        <f>B133-C133</f>
        <v>44.6299999999992</v>
      </c>
    </row>
    <row r="134" spans="1:7" ht="19.5" customHeight="1" x14ac:dyDescent="0.25">
      <c r="A134" s="154" t="s">
        <v>14</v>
      </c>
      <c r="B134" s="153">
        <v>8524.2999999999993</v>
      </c>
      <c r="C134" s="153">
        <v>8479.67</v>
      </c>
      <c r="D134" s="153">
        <f t="shared" ref="D134" si="13">C134/B134*100</f>
        <v>99.47643794798401</v>
      </c>
      <c r="E134" s="154"/>
    </row>
    <row r="135" spans="1:7" s="132" customFormat="1" ht="51.75" customHeight="1" x14ac:dyDescent="0.25">
      <c r="A135" s="75" t="s">
        <v>102</v>
      </c>
      <c r="B135" s="54">
        <f>B136</f>
        <v>218.07</v>
      </c>
      <c r="C135" s="54">
        <f t="shared" ref="C135:D135" si="14">C136</f>
        <v>218.07</v>
      </c>
      <c r="D135" s="54">
        <f t="shared" si="14"/>
        <v>100</v>
      </c>
      <c r="E135" s="133"/>
    </row>
    <row r="136" spans="1:7" ht="62.25" customHeight="1" x14ac:dyDescent="0.25">
      <c r="A136" s="27" t="s">
        <v>103</v>
      </c>
      <c r="B136" s="12">
        <f>B140+B138</f>
        <v>218.07</v>
      </c>
      <c r="C136" s="12">
        <f>C140+C138</f>
        <v>218.07</v>
      </c>
      <c r="D136" s="12">
        <f>C136/B136*100</f>
        <v>100</v>
      </c>
      <c r="E136" s="27"/>
    </row>
    <row r="137" spans="1:7" ht="21" customHeight="1" x14ac:dyDescent="0.25">
      <c r="A137" s="154" t="s">
        <v>19</v>
      </c>
      <c r="B137" s="153"/>
      <c r="C137" s="155"/>
      <c r="D137" s="155"/>
      <c r="E137" s="27"/>
    </row>
    <row r="138" spans="1:7" ht="109.5" customHeight="1" x14ac:dyDescent="0.25">
      <c r="A138" s="154" t="s">
        <v>104</v>
      </c>
      <c r="B138" s="153">
        <f>B139</f>
        <v>218.07</v>
      </c>
      <c r="C138" s="153">
        <f>C139</f>
        <v>218.07</v>
      </c>
      <c r="D138" s="153">
        <f>C138/B138*100</f>
        <v>100</v>
      </c>
      <c r="E138" s="154" t="s">
        <v>105</v>
      </c>
    </row>
    <row r="139" spans="1:7" ht="16.5" x14ac:dyDescent="0.25">
      <c r="A139" s="154" t="s">
        <v>57</v>
      </c>
      <c r="B139" s="153">
        <v>218.07</v>
      </c>
      <c r="C139" s="153">
        <v>218.07</v>
      </c>
      <c r="D139" s="153">
        <f t="shared" ref="D139" si="15">C139/B139*100</f>
        <v>100</v>
      </c>
      <c r="E139" s="154"/>
    </row>
    <row r="140" spans="1:7" ht="71.25" customHeight="1" x14ac:dyDescent="0.25">
      <c r="A140" s="154" t="s">
        <v>106</v>
      </c>
      <c r="B140" s="153">
        <v>0</v>
      </c>
      <c r="C140" s="153">
        <v>0</v>
      </c>
      <c r="D140" s="153">
        <v>0</v>
      </c>
      <c r="E140" s="154"/>
    </row>
    <row r="141" spans="1:7" s="132" customFormat="1" ht="39" customHeight="1" x14ac:dyDescent="0.25">
      <c r="A141" s="133" t="s">
        <v>107</v>
      </c>
      <c r="B141" s="54">
        <f>B142</f>
        <v>2826.3</v>
      </c>
      <c r="C141" s="54">
        <f t="shared" ref="C141" si="16">C142</f>
        <v>2641.2900000000004</v>
      </c>
      <c r="D141" s="54">
        <f>C141/B141*100</f>
        <v>93.453985776456861</v>
      </c>
      <c r="E141" s="133"/>
    </row>
    <row r="142" spans="1:7" ht="76.5" customHeight="1" x14ac:dyDescent="0.25">
      <c r="A142" s="27" t="s">
        <v>108</v>
      </c>
      <c r="B142" s="12">
        <f>B144+B146</f>
        <v>2826.3</v>
      </c>
      <c r="C142" s="12">
        <f>C144+C146</f>
        <v>2641.2900000000004</v>
      </c>
      <c r="D142" s="54">
        <f>C142/B142*100</f>
        <v>93.453985776456861</v>
      </c>
      <c r="E142" s="27"/>
    </row>
    <row r="143" spans="1:7" ht="16.5" x14ac:dyDescent="0.25">
      <c r="A143" s="154" t="s">
        <v>19</v>
      </c>
      <c r="B143" s="153"/>
      <c r="C143" s="155"/>
      <c r="D143" s="155"/>
      <c r="E143" s="27"/>
    </row>
    <row r="144" spans="1:7" ht="113.25" customHeight="1" x14ac:dyDescent="0.25">
      <c r="A144" s="154" t="s">
        <v>109</v>
      </c>
      <c r="B144" s="153">
        <f>B145</f>
        <v>40</v>
      </c>
      <c r="C144" s="153">
        <f>C145</f>
        <v>39.28</v>
      </c>
      <c r="D144" s="153">
        <f t="shared" ref="D144:D151" si="17">C144/B144*100</f>
        <v>98.2</v>
      </c>
      <c r="E144" s="154" t="s">
        <v>110</v>
      </c>
    </row>
    <row r="145" spans="1:7" ht="16.5" x14ac:dyDescent="0.25">
      <c r="A145" s="154" t="s">
        <v>14</v>
      </c>
      <c r="B145" s="153">
        <v>40</v>
      </c>
      <c r="C145" s="153">
        <v>39.28</v>
      </c>
      <c r="D145" s="153">
        <f t="shared" si="17"/>
        <v>98.2</v>
      </c>
      <c r="E145" s="154"/>
    </row>
    <row r="146" spans="1:7" ht="140.25" customHeight="1" x14ac:dyDescent="0.25">
      <c r="A146" s="154" t="s">
        <v>111</v>
      </c>
      <c r="B146" s="153">
        <f>B147</f>
        <v>2786.3</v>
      </c>
      <c r="C146" s="153">
        <f>C147</f>
        <v>2602.0100000000002</v>
      </c>
      <c r="D146" s="153">
        <f t="shared" si="17"/>
        <v>93.385852205433721</v>
      </c>
      <c r="E146" s="154" t="s">
        <v>112</v>
      </c>
      <c r="G146" s="26">
        <f>B146-C146</f>
        <v>184.28999999999996</v>
      </c>
    </row>
    <row r="147" spans="1:7" ht="19.5" customHeight="1" x14ac:dyDescent="0.25">
      <c r="A147" s="154" t="s">
        <v>11</v>
      </c>
      <c r="B147" s="153">
        <v>2786.3</v>
      </c>
      <c r="C147" s="153">
        <v>2602.0100000000002</v>
      </c>
      <c r="D147" s="153">
        <f t="shared" si="17"/>
        <v>93.385852205433721</v>
      </c>
      <c r="E147" s="154"/>
    </row>
    <row r="148" spans="1:7" ht="21.75" customHeight="1" x14ac:dyDescent="0.25">
      <c r="A148" s="39" t="s">
        <v>32</v>
      </c>
      <c r="B148" s="9">
        <f>B113+B135+B141</f>
        <v>20521.689999999999</v>
      </c>
      <c r="C148" s="9">
        <f>C113+C135+C141</f>
        <v>19788.169999999998</v>
      </c>
      <c r="D148" s="55">
        <f t="shared" si="17"/>
        <v>96.42563551052568</v>
      </c>
      <c r="E148" s="39"/>
    </row>
    <row r="149" spans="1:7" ht="19.5" customHeight="1" x14ac:dyDescent="0.25">
      <c r="A149" s="154" t="s">
        <v>57</v>
      </c>
      <c r="B149" s="153">
        <f>B139</f>
        <v>218.07</v>
      </c>
      <c r="C149" s="153">
        <f>C139</f>
        <v>218.07</v>
      </c>
      <c r="D149" s="155">
        <f>C149/B149*100</f>
        <v>100</v>
      </c>
      <c r="E149" s="27"/>
    </row>
    <row r="150" spans="1:7" ht="19.5" customHeight="1" x14ac:dyDescent="0.25">
      <c r="A150" s="154" t="s">
        <v>11</v>
      </c>
      <c r="B150" s="153">
        <f>B147+B123+B120+B117</f>
        <v>4171.22</v>
      </c>
      <c r="C150" s="153">
        <f>C147+C123+C120+C117</f>
        <v>3986.9300000000003</v>
      </c>
      <c r="D150" s="155">
        <f t="shared" si="17"/>
        <v>95.581868134502614</v>
      </c>
      <c r="E150" s="27"/>
    </row>
    <row r="151" spans="1:7" ht="19.5" customHeight="1" x14ac:dyDescent="0.25">
      <c r="A151" s="154" t="s">
        <v>14</v>
      </c>
      <c r="B151" s="153">
        <f>B145+B134+B130+B128+B126+B124+B121+B118</f>
        <v>16132.399999999998</v>
      </c>
      <c r="C151" s="153">
        <f>C145+C134+C130+C128+C126+C124+C121+C118</f>
        <v>15583.170000000002</v>
      </c>
      <c r="D151" s="155">
        <f t="shared" si="17"/>
        <v>96.595484862760685</v>
      </c>
      <c r="E151" s="27"/>
    </row>
    <row r="152" spans="1:7" ht="24.75" customHeight="1" x14ac:dyDescent="0.25">
      <c r="A152" s="160" t="s">
        <v>629</v>
      </c>
      <c r="B152" s="158"/>
      <c r="C152" s="158"/>
      <c r="D152" s="158"/>
      <c r="E152" s="158"/>
    </row>
    <row r="153" spans="1:7" s="132" customFormat="1" ht="29.25" customHeight="1" x14ac:dyDescent="0.25">
      <c r="A153" s="27" t="s">
        <v>113</v>
      </c>
      <c r="B153" s="12">
        <f>B154+B160+B164</f>
        <v>111062.68</v>
      </c>
      <c r="C153" s="12">
        <f>C154+C160+C164</f>
        <v>108355.25</v>
      </c>
      <c r="D153" s="12">
        <f>C153/B153*100</f>
        <v>97.562250433719058</v>
      </c>
      <c r="E153" s="28"/>
    </row>
    <row r="154" spans="1:7" ht="146.25" customHeight="1" x14ac:dyDescent="0.25">
      <c r="A154" s="27" t="s">
        <v>114</v>
      </c>
      <c r="B154" s="12">
        <f>B156+B158</f>
        <v>66769.789999999994</v>
      </c>
      <c r="C154" s="12">
        <f>C156+C158</f>
        <v>66661.36</v>
      </c>
      <c r="D154" s="12">
        <f>C154/B154*100</f>
        <v>99.837606198851319</v>
      </c>
      <c r="E154" s="28"/>
    </row>
    <row r="155" spans="1:7" ht="16.5" x14ac:dyDescent="0.25">
      <c r="A155" s="154" t="s">
        <v>19</v>
      </c>
      <c r="B155" s="12"/>
      <c r="C155" s="12"/>
      <c r="D155" s="12"/>
      <c r="E155" s="29"/>
    </row>
    <row r="156" spans="1:7" ht="313.5" customHeight="1" x14ac:dyDescent="0.25">
      <c r="A156" s="74" t="s">
        <v>115</v>
      </c>
      <c r="B156" s="153">
        <f>B157</f>
        <v>65475.61</v>
      </c>
      <c r="C156" s="153">
        <f>C157</f>
        <v>65367.18</v>
      </c>
      <c r="D156" s="153">
        <f>C156/B156*100</f>
        <v>99.83439635003019</v>
      </c>
      <c r="E156" s="30" t="s">
        <v>116</v>
      </c>
    </row>
    <row r="157" spans="1:7" ht="18.75" customHeight="1" x14ac:dyDescent="0.25">
      <c r="A157" s="154" t="s">
        <v>11</v>
      </c>
      <c r="B157" s="153">
        <v>65475.61</v>
      </c>
      <c r="C157" s="153">
        <v>65367.18</v>
      </c>
      <c r="D157" s="153">
        <f>C157/B157*100</f>
        <v>99.83439635003019</v>
      </c>
      <c r="E157" s="21"/>
    </row>
    <row r="158" spans="1:7" ht="49.5" x14ac:dyDescent="0.25">
      <c r="A158" s="74" t="s">
        <v>117</v>
      </c>
      <c r="B158" s="153">
        <f>B159</f>
        <v>1294.18</v>
      </c>
      <c r="C158" s="153">
        <f>C159</f>
        <v>1294.18</v>
      </c>
      <c r="D158" s="153">
        <f>C158/B158*100</f>
        <v>100</v>
      </c>
      <c r="E158" s="151" t="s">
        <v>118</v>
      </c>
    </row>
    <row r="159" spans="1:7" ht="18.75" customHeight="1" x14ac:dyDescent="0.25">
      <c r="A159" s="154" t="s">
        <v>57</v>
      </c>
      <c r="B159" s="153">
        <v>1294.18</v>
      </c>
      <c r="C159" s="153">
        <v>1294.18</v>
      </c>
      <c r="D159" s="153">
        <f>C159/B159*100</f>
        <v>100</v>
      </c>
      <c r="E159" s="21"/>
    </row>
    <row r="160" spans="1:7" ht="81.75" customHeight="1" x14ac:dyDescent="0.25">
      <c r="A160" s="75" t="s">
        <v>119</v>
      </c>
      <c r="B160" s="54">
        <f>B162</f>
        <v>17992.099999999999</v>
      </c>
      <c r="C160" s="54">
        <f>C162</f>
        <v>16055.97</v>
      </c>
      <c r="D160" s="54">
        <f t="shared" ref="D160" si="18">D162</f>
        <v>89.238999338598617</v>
      </c>
      <c r="E160" s="31"/>
    </row>
    <row r="161" spans="1:5" ht="16.5" x14ac:dyDescent="0.25">
      <c r="A161" s="41" t="s">
        <v>19</v>
      </c>
      <c r="B161" s="153"/>
      <c r="C161" s="155"/>
      <c r="D161" s="155"/>
      <c r="E161" s="151"/>
    </row>
    <row r="162" spans="1:5" ht="87" customHeight="1" x14ac:dyDescent="0.25">
      <c r="A162" s="154" t="s">
        <v>120</v>
      </c>
      <c r="B162" s="153">
        <f>B163</f>
        <v>17992.099999999999</v>
      </c>
      <c r="C162" s="153">
        <f>C163</f>
        <v>16055.97</v>
      </c>
      <c r="D162" s="153">
        <f>C162/B162*100</f>
        <v>89.238999338598617</v>
      </c>
      <c r="E162" s="151" t="s">
        <v>121</v>
      </c>
    </row>
    <row r="163" spans="1:5" ht="18.75" customHeight="1" x14ac:dyDescent="0.25">
      <c r="A163" s="154" t="s">
        <v>11</v>
      </c>
      <c r="B163" s="153">
        <v>17992.099999999999</v>
      </c>
      <c r="C163" s="153">
        <v>16055.97</v>
      </c>
      <c r="D163" s="153">
        <f>C163/B163*100</f>
        <v>89.238999338598617</v>
      </c>
      <c r="E163" s="21"/>
    </row>
    <row r="164" spans="1:5" ht="90" customHeight="1" x14ac:dyDescent="0.25">
      <c r="A164" s="27" t="s">
        <v>122</v>
      </c>
      <c r="B164" s="12">
        <f>B166+B169+B171</f>
        <v>26300.790000000005</v>
      </c>
      <c r="C164" s="12">
        <f>C166+C169+C171</f>
        <v>25637.920000000002</v>
      </c>
      <c r="D164" s="12">
        <f>C164/B164*100</f>
        <v>97.479657455156271</v>
      </c>
      <c r="E164" s="151"/>
    </row>
    <row r="165" spans="1:5" ht="16.5" x14ac:dyDescent="0.25">
      <c r="A165" s="41" t="s">
        <v>19</v>
      </c>
      <c r="B165" s="153"/>
      <c r="C165" s="155"/>
      <c r="D165" s="155"/>
      <c r="E165" s="151"/>
    </row>
    <row r="166" spans="1:5" ht="360" customHeight="1" x14ac:dyDescent="0.25">
      <c r="A166" s="154" t="s">
        <v>123</v>
      </c>
      <c r="B166" s="153">
        <f>B167+B168</f>
        <v>22619.9</v>
      </c>
      <c r="C166" s="153">
        <f>C167+C168</f>
        <v>22037.03</v>
      </c>
      <c r="D166" s="153">
        <f t="shared" ref="D166:D172" si="19">C166/B166*100</f>
        <v>97.423198157374685</v>
      </c>
      <c r="E166" s="151" t="s">
        <v>124</v>
      </c>
    </row>
    <row r="167" spans="1:5" ht="16.5" x14ac:dyDescent="0.25">
      <c r="A167" s="154" t="s">
        <v>11</v>
      </c>
      <c r="B167" s="153">
        <v>11281</v>
      </c>
      <c r="C167" s="153">
        <v>10753.19</v>
      </c>
      <c r="D167" s="153">
        <f t="shared" si="19"/>
        <v>95.321248116301746</v>
      </c>
      <c r="E167" s="21"/>
    </row>
    <row r="168" spans="1:5" ht="16.5" x14ac:dyDescent="0.25">
      <c r="A168" s="154" t="s">
        <v>14</v>
      </c>
      <c r="B168" s="153">
        <v>11338.9</v>
      </c>
      <c r="C168" s="153">
        <v>11283.84</v>
      </c>
      <c r="D168" s="153">
        <f t="shared" si="19"/>
        <v>99.514414978525252</v>
      </c>
      <c r="E168" s="21"/>
    </row>
    <row r="169" spans="1:5" ht="72" customHeight="1" x14ac:dyDescent="0.25">
      <c r="A169" s="154" t="s">
        <v>125</v>
      </c>
      <c r="B169" s="153">
        <f>B170</f>
        <v>1933.99</v>
      </c>
      <c r="C169" s="153">
        <f>C170</f>
        <v>1933.99</v>
      </c>
      <c r="D169" s="153">
        <f t="shared" si="19"/>
        <v>100</v>
      </c>
      <c r="E169" s="151" t="s">
        <v>126</v>
      </c>
    </row>
    <row r="170" spans="1:5" ht="16.5" x14ac:dyDescent="0.25">
      <c r="A170" s="154" t="s">
        <v>11</v>
      </c>
      <c r="B170" s="153">
        <v>1933.99</v>
      </c>
      <c r="C170" s="153">
        <v>1933.99</v>
      </c>
      <c r="D170" s="153">
        <f t="shared" si="19"/>
        <v>100</v>
      </c>
      <c r="E170" s="21"/>
    </row>
    <row r="171" spans="1:5" ht="190.5" customHeight="1" x14ac:dyDescent="0.25">
      <c r="A171" s="154" t="s">
        <v>127</v>
      </c>
      <c r="B171" s="153">
        <f>B172</f>
        <v>1746.9</v>
      </c>
      <c r="C171" s="153">
        <f>C172</f>
        <v>1666.9</v>
      </c>
      <c r="D171" s="153">
        <f t="shared" si="19"/>
        <v>95.420459098975329</v>
      </c>
      <c r="E171" s="151" t="s">
        <v>128</v>
      </c>
    </row>
    <row r="172" spans="1:5" ht="18.75" customHeight="1" x14ac:dyDescent="0.25">
      <c r="A172" s="154" t="s">
        <v>14</v>
      </c>
      <c r="B172" s="153">
        <v>1746.9</v>
      </c>
      <c r="C172" s="153">
        <v>1666.9</v>
      </c>
      <c r="D172" s="153">
        <f t="shared" si="19"/>
        <v>95.420459098975329</v>
      </c>
      <c r="E172" s="21"/>
    </row>
    <row r="173" spans="1:5" s="132" customFormat="1" ht="33" x14ac:dyDescent="0.25">
      <c r="A173" s="27" t="s">
        <v>129</v>
      </c>
      <c r="B173" s="12">
        <f>B174+B181</f>
        <v>38227.35</v>
      </c>
      <c r="C173" s="12">
        <f>C174+C181</f>
        <v>34772.42</v>
      </c>
      <c r="D173" s="12">
        <f t="shared" ref="D173" si="20">D174</f>
        <v>90.36750937634875</v>
      </c>
      <c r="E173" s="151"/>
    </row>
    <row r="174" spans="1:5" ht="115.5" customHeight="1" x14ac:dyDescent="0.25">
      <c r="A174" s="75" t="s">
        <v>130</v>
      </c>
      <c r="B174" s="54">
        <f>B178</f>
        <v>35866.839999999997</v>
      </c>
      <c r="C174" s="54">
        <f>C178</f>
        <v>32411.97</v>
      </c>
      <c r="D174" s="54">
        <f t="shared" ref="D174:D189" si="21">C174/B174*100</f>
        <v>90.36750937634875</v>
      </c>
      <c r="E174" s="151"/>
    </row>
    <row r="175" spans="1:5" ht="142.5" customHeight="1" x14ac:dyDescent="0.25">
      <c r="A175" s="154" t="s">
        <v>131</v>
      </c>
      <c r="B175" s="153">
        <f>B176+B177</f>
        <v>0</v>
      </c>
      <c r="C175" s="153">
        <f>C176+C177</f>
        <v>0</v>
      </c>
      <c r="D175" s="153">
        <v>0</v>
      </c>
      <c r="E175" s="151" t="s">
        <v>132</v>
      </c>
    </row>
    <row r="176" spans="1:5" ht="18.75" customHeight="1" x14ac:dyDescent="0.25">
      <c r="A176" s="154" t="s">
        <v>11</v>
      </c>
      <c r="B176" s="153">
        <v>0</v>
      </c>
      <c r="C176" s="153">
        <v>0</v>
      </c>
      <c r="D176" s="153">
        <v>0</v>
      </c>
      <c r="E176" s="21"/>
    </row>
    <row r="177" spans="1:5" ht="18.75" customHeight="1" x14ac:dyDescent="0.25">
      <c r="A177" s="154" t="s">
        <v>14</v>
      </c>
      <c r="B177" s="153">
        <v>0</v>
      </c>
      <c r="C177" s="153">
        <v>0</v>
      </c>
      <c r="D177" s="153">
        <v>0</v>
      </c>
      <c r="E177" s="21"/>
    </row>
    <row r="178" spans="1:5" ht="360.75" customHeight="1" x14ac:dyDescent="0.25">
      <c r="A178" s="154" t="s">
        <v>133</v>
      </c>
      <c r="B178" s="153">
        <f>B179+B180</f>
        <v>35866.839999999997</v>
      </c>
      <c r="C178" s="153">
        <f>C179+C180</f>
        <v>32411.97</v>
      </c>
      <c r="D178" s="153">
        <f t="shared" si="21"/>
        <v>90.36750937634875</v>
      </c>
      <c r="E178" s="151" t="s">
        <v>655</v>
      </c>
    </row>
    <row r="179" spans="1:5" ht="18.75" customHeight="1" x14ac:dyDescent="0.25">
      <c r="A179" s="154" t="s">
        <v>11</v>
      </c>
      <c r="B179" s="153">
        <v>33714.839999999997</v>
      </c>
      <c r="C179" s="153">
        <v>30326.47</v>
      </c>
      <c r="D179" s="153">
        <f>C179/B179*100</f>
        <v>89.949915230207239</v>
      </c>
      <c r="E179" s="21"/>
    </row>
    <row r="180" spans="1:5" ht="18.75" customHeight="1" x14ac:dyDescent="0.25">
      <c r="A180" s="154" t="s">
        <v>14</v>
      </c>
      <c r="B180" s="153">
        <v>2152</v>
      </c>
      <c r="C180" s="153">
        <v>2085.5</v>
      </c>
      <c r="D180" s="153">
        <f>C180/B180*100</f>
        <v>96.909851301115253</v>
      </c>
      <c r="E180" s="21"/>
    </row>
    <row r="181" spans="1:5" ht="69" customHeight="1" x14ac:dyDescent="0.25">
      <c r="A181" s="75" t="s">
        <v>134</v>
      </c>
      <c r="B181" s="54">
        <f>B184+B182</f>
        <v>2360.5100000000002</v>
      </c>
      <c r="C181" s="54">
        <f>C184+C182</f>
        <v>2360.4499999999998</v>
      </c>
      <c r="D181" s="54">
        <f t="shared" ref="D181" si="22">C181/B181*100</f>
        <v>99.997458176411016</v>
      </c>
      <c r="E181" s="151"/>
    </row>
    <row r="182" spans="1:5" ht="53.25" customHeight="1" x14ac:dyDescent="0.25">
      <c r="A182" s="154" t="s">
        <v>135</v>
      </c>
      <c r="B182" s="153">
        <f>B183</f>
        <v>2181.0100000000002</v>
      </c>
      <c r="C182" s="153">
        <f>C183</f>
        <v>2180.9499999999998</v>
      </c>
      <c r="D182" s="153">
        <f>C182/B182*100</f>
        <v>99.997248980976678</v>
      </c>
      <c r="E182" s="151" t="s">
        <v>136</v>
      </c>
    </row>
    <row r="183" spans="1:5" ht="18.75" customHeight="1" x14ac:dyDescent="0.25">
      <c r="A183" s="154" t="s">
        <v>14</v>
      </c>
      <c r="B183" s="153">
        <v>2181.0100000000002</v>
      </c>
      <c r="C183" s="153">
        <v>2180.9499999999998</v>
      </c>
      <c r="D183" s="153">
        <f>C183/B183*100</f>
        <v>99.997248980976678</v>
      </c>
      <c r="E183" s="21"/>
    </row>
    <row r="184" spans="1:5" ht="103.5" customHeight="1" x14ac:dyDescent="0.25">
      <c r="A184" s="154" t="s">
        <v>137</v>
      </c>
      <c r="B184" s="153">
        <f>B185</f>
        <v>179.5</v>
      </c>
      <c r="C184" s="153">
        <f>C185</f>
        <v>179.5</v>
      </c>
      <c r="D184" s="153">
        <f t="shared" ref="D184" si="23">C184/B184*100</f>
        <v>100</v>
      </c>
      <c r="E184" s="151" t="s">
        <v>138</v>
      </c>
    </row>
    <row r="185" spans="1:5" ht="18.75" customHeight="1" x14ac:dyDescent="0.25">
      <c r="A185" s="154" t="s">
        <v>14</v>
      </c>
      <c r="B185" s="153">
        <v>179.5</v>
      </c>
      <c r="C185" s="153">
        <v>179.5</v>
      </c>
      <c r="D185" s="153">
        <f>C185/B185*100</f>
        <v>100</v>
      </c>
      <c r="E185" s="21"/>
    </row>
    <row r="186" spans="1:5" ht="16.5" x14ac:dyDescent="0.25">
      <c r="A186" s="39" t="s">
        <v>32</v>
      </c>
      <c r="B186" s="9">
        <f>B173+B153</f>
        <v>149290.03</v>
      </c>
      <c r="C186" s="9">
        <f>C173+C153</f>
        <v>143127.66999999998</v>
      </c>
      <c r="D186" s="9">
        <f t="shared" si="21"/>
        <v>95.87222267957209</v>
      </c>
      <c r="E186" s="32"/>
    </row>
    <row r="187" spans="1:5" ht="16.5" x14ac:dyDescent="0.25">
      <c r="A187" s="154" t="s">
        <v>57</v>
      </c>
      <c r="B187" s="153">
        <f>B159</f>
        <v>1294.18</v>
      </c>
      <c r="C187" s="153">
        <f>C159</f>
        <v>1294.18</v>
      </c>
      <c r="D187" s="153">
        <f>C187/B187*100</f>
        <v>100</v>
      </c>
      <c r="E187" s="151"/>
    </row>
    <row r="188" spans="1:5" ht="16.5" x14ac:dyDescent="0.25">
      <c r="A188" s="154" t="s">
        <v>11</v>
      </c>
      <c r="B188" s="153">
        <f>B179+B176+B170+B167+B163+B157</f>
        <v>130397.54</v>
      </c>
      <c r="C188" s="153">
        <f>C179+C176+C170+C167+C163+C157</f>
        <v>124436.8</v>
      </c>
      <c r="D188" s="153">
        <f t="shared" si="21"/>
        <v>95.42879413215924</v>
      </c>
      <c r="E188" s="151"/>
    </row>
    <row r="189" spans="1:5" ht="16.5" x14ac:dyDescent="0.25">
      <c r="A189" s="154" t="s">
        <v>14</v>
      </c>
      <c r="B189" s="153">
        <f>B180+B177+B172+B168+B183+B185</f>
        <v>17598.309999999998</v>
      </c>
      <c r="C189" s="153">
        <f>C180+C177+C172+C168+C183+C185</f>
        <v>17396.689999999999</v>
      </c>
      <c r="D189" s="153">
        <f t="shared" si="21"/>
        <v>98.854321807037167</v>
      </c>
      <c r="E189" s="151"/>
    </row>
    <row r="190" spans="1:5" s="20" customFormat="1" ht="22.5" customHeight="1" x14ac:dyDescent="0.25">
      <c r="A190" s="160" t="s">
        <v>630</v>
      </c>
      <c r="B190" s="160"/>
      <c r="C190" s="160"/>
      <c r="D190" s="160"/>
      <c r="E190" s="160"/>
    </row>
    <row r="191" spans="1:5" s="20" customFormat="1" ht="99" x14ac:dyDescent="0.25">
      <c r="A191" s="27" t="s">
        <v>139</v>
      </c>
      <c r="B191" s="12">
        <f>B193+B195+B197</f>
        <v>1927.8</v>
      </c>
      <c r="C191" s="12">
        <f>C193+C195+C197</f>
        <v>1817.8</v>
      </c>
      <c r="D191" s="12">
        <f>C191/B191*100</f>
        <v>94.294013901857042</v>
      </c>
      <c r="E191" s="30"/>
    </row>
    <row r="192" spans="1:5" s="20" customFormat="1" ht="16.5" x14ac:dyDescent="0.25">
      <c r="A192" s="154" t="s">
        <v>19</v>
      </c>
      <c r="B192" s="153"/>
      <c r="C192" s="155"/>
      <c r="D192" s="155"/>
      <c r="E192" s="154"/>
    </row>
    <row r="193" spans="1:5" s="20" customFormat="1" ht="216.75" customHeight="1" x14ac:dyDescent="0.25">
      <c r="A193" s="154" t="s">
        <v>140</v>
      </c>
      <c r="B193" s="153">
        <f>B194</f>
        <v>1165.3</v>
      </c>
      <c r="C193" s="153">
        <f>C194</f>
        <v>1165.3</v>
      </c>
      <c r="D193" s="153">
        <f t="shared" ref="D193:D213" si="24">C193/B193*100</f>
        <v>100</v>
      </c>
      <c r="E193" s="154" t="s">
        <v>141</v>
      </c>
    </row>
    <row r="194" spans="1:5" s="20" customFormat="1" ht="16.5" x14ac:dyDescent="0.25">
      <c r="A194" s="154" t="s">
        <v>14</v>
      </c>
      <c r="B194" s="153">
        <v>1165.3</v>
      </c>
      <c r="C194" s="153">
        <v>1165.3</v>
      </c>
      <c r="D194" s="153">
        <f>C194/B194*100</f>
        <v>100</v>
      </c>
      <c r="E194" s="154"/>
    </row>
    <row r="195" spans="1:5" s="20" customFormat="1" ht="85.5" customHeight="1" x14ac:dyDescent="0.25">
      <c r="A195" s="154" t="s">
        <v>142</v>
      </c>
      <c r="B195" s="153">
        <f>B196</f>
        <v>580</v>
      </c>
      <c r="C195" s="153">
        <f>C196</f>
        <v>470</v>
      </c>
      <c r="D195" s="153">
        <f t="shared" si="24"/>
        <v>81.034482758620683</v>
      </c>
      <c r="E195" s="154" t="s">
        <v>143</v>
      </c>
    </row>
    <row r="196" spans="1:5" s="20" customFormat="1" ht="16.5" x14ac:dyDescent="0.25">
      <c r="A196" s="154" t="s">
        <v>14</v>
      </c>
      <c r="B196" s="153">
        <v>580</v>
      </c>
      <c r="C196" s="153">
        <v>470</v>
      </c>
      <c r="D196" s="153">
        <f>C196/B196*100</f>
        <v>81.034482758620683</v>
      </c>
      <c r="E196" s="154"/>
    </row>
    <row r="197" spans="1:5" s="20" customFormat="1" ht="75.75" customHeight="1" x14ac:dyDescent="0.25">
      <c r="A197" s="154" t="s">
        <v>144</v>
      </c>
      <c r="B197" s="153">
        <f>B198+B200</f>
        <v>182.5</v>
      </c>
      <c r="C197" s="153">
        <f>C198+C200</f>
        <v>182.5</v>
      </c>
      <c r="D197" s="153">
        <f t="shared" si="24"/>
        <v>100</v>
      </c>
      <c r="E197" s="154" t="s">
        <v>145</v>
      </c>
    </row>
    <row r="198" spans="1:5" s="20" customFormat="1" ht="114" customHeight="1" x14ac:dyDescent="0.25">
      <c r="A198" s="154" t="s">
        <v>146</v>
      </c>
      <c r="B198" s="153">
        <f>B199</f>
        <v>112.7</v>
      </c>
      <c r="C198" s="153">
        <f>C199</f>
        <v>112.7</v>
      </c>
      <c r="D198" s="153">
        <f t="shared" si="24"/>
        <v>100</v>
      </c>
      <c r="E198" s="154" t="s">
        <v>147</v>
      </c>
    </row>
    <row r="199" spans="1:5" s="20" customFormat="1" ht="16.5" x14ac:dyDescent="0.25">
      <c r="A199" s="154" t="s">
        <v>14</v>
      </c>
      <c r="B199" s="153">
        <v>112.7</v>
      </c>
      <c r="C199" s="153">
        <v>112.7</v>
      </c>
      <c r="D199" s="153">
        <f t="shared" si="24"/>
        <v>100</v>
      </c>
      <c r="E199" s="27"/>
    </row>
    <row r="200" spans="1:5" s="20" customFormat="1" ht="76.5" customHeight="1" x14ac:dyDescent="0.25">
      <c r="A200" s="154" t="s">
        <v>148</v>
      </c>
      <c r="B200" s="153">
        <f>B201</f>
        <v>69.8</v>
      </c>
      <c r="C200" s="153">
        <f>C201</f>
        <v>69.8</v>
      </c>
      <c r="D200" s="153">
        <f t="shared" si="24"/>
        <v>100</v>
      </c>
      <c r="E200" s="154" t="s">
        <v>149</v>
      </c>
    </row>
    <row r="201" spans="1:5" s="20" customFormat="1" ht="16.5" x14ac:dyDescent="0.25">
      <c r="A201" s="154" t="s">
        <v>14</v>
      </c>
      <c r="B201" s="153">
        <v>69.8</v>
      </c>
      <c r="C201" s="153">
        <v>69.8</v>
      </c>
      <c r="D201" s="153">
        <f>C201/B201*100</f>
        <v>100</v>
      </c>
      <c r="E201" s="154"/>
    </row>
    <row r="202" spans="1:5" s="20" customFormat="1" ht="78.75" customHeight="1" x14ac:dyDescent="0.25">
      <c r="A202" s="27" t="s">
        <v>150</v>
      </c>
      <c r="B202" s="12">
        <f>B203+B205+B207+B209+B211</f>
        <v>741.6</v>
      </c>
      <c r="C202" s="12">
        <f>C203+C205+C207+C209+C211</f>
        <v>741.59</v>
      </c>
      <c r="D202" s="12">
        <f t="shared" si="24"/>
        <v>99.99865156418555</v>
      </c>
      <c r="E202" s="154"/>
    </row>
    <row r="203" spans="1:5" s="20" customFormat="1" ht="58.5" customHeight="1" x14ac:dyDescent="0.25">
      <c r="A203" s="154" t="s">
        <v>151</v>
      </c>
      <c r="B203" s="153">
        <v>100</v>
      </c>
      <c r="C203" s="153">
        <v>100</v>
      </c>
      <c r="D203" s="153">
        <f t="shared" si="24"/>
        <v>100</v>
      </c>
      <c r="E203" s="154" t="s">
        <v>152</v>
      </c>
    </row>
    <row r="204" spans="1:5" s="20" customFormat="1" ht="16.5" x14ac:dyDescent="0.25">
      <c r="A204" s="154" t="s">
        <v>14</v>
      </c>
      <c r="B204" s="153">
        <v>100</v>
      </c>
      <c r="C204" s="153">
        <v>100</v>
      </c>
      <c r="D204" s="153">
        <f t="shared" si="24"/>
        <v>100</v>
      </c>
      <c r="E204" s="154"/>
    </row>
    <row r="205" spans="1:5" s="20" customFormat="1" ht="202.5" customHeight="1" x14ac:dyDescent="0.25">
      <c r="A205" s="154" t="s">
        <v>153</v>
      </c>
      <c r="B205" s="153">
        <f>B206</f>
        <v>230</v>
      </c>
      <c r="C205" s="153">
        <f>C206</f>
        <v>230</v>
      </c>
      <c r="D205" s="153">
        <f t="shared" si="24"/>
        <v>100</v>
      </c>
      <c r="E205" s="154" t="s">
        <v>154</v>
      </c>
    </row>
    <row r="206" spans="1:5" s="20" customFormat="1" ht="16.5" x14ac:dyDescent="0.25">
      <c r="A206" s="154" t="s">
        <v>14</v>
      </c>
      <c r="B206" s="153">
        <v>230</v>
      </c>
      <c r="C206" s="153">
        <v>230</v>
      </c>
      <c r="D206" s="153">
        <f t="shared" si="24"/>
        <v>100</v>
      </c>
      <c r="E206" s="154"/>
    </row>
    <row r="207" spans="1:5" s="20" customFormat="1" ht="180.75" customHeight="1" x14ac:dyDescent="0.25">
      <c r="A207" s="154" t="s">
        <v>155</v>
      </c>
      <c r="B207" s="153">
        <f>B208</f>
        <v>144.46</v>
      </c>
      <c r="C207" s="153">
        <f>C208</f>
        <v>144.46</v>
      </c>
      <c r="D207" s="153">
        <f t="shared" si="24"/>
        <v>100</v>
      </c>
      <c r="E207" s="154" t="s">
        <v>156</v>
      </c>
    </row>
    <row r="208" spans="1:5" s="20" customFormat="1" ht="16.5" x14ac:dyDescent="0.25">
      <c r="A208" s="154" t="s">
        <v>14</v>
      </c>
      <c r="B208" s="153">
        <v>144.46</v>
      </c>
      <c r="C208" s="153">
        <v>144.46</v>
      </c>
      <c r="D208" s="153">
        <f t="shared" si="24"/>
        <v>100</v>
      </c>
      <c r="E208" s="154"/>
    </row>
    <row r="209" spans="1:18" s="20" customFormat="1" ht="191.25" customHeight="1" x14ac:dyDescent="0.25">
      <c r="A209" s="154" t="s">
        <v>157</v>
      </c>
      <c r="B209" s="153">
        <f>B210</f>
        <v>117.14</v>
      </c>
      <c r="C209" s="153">
        <f>C210</f>
        <v>117.14</v>
      </c>
      <c r="D209" s="153">
        <f t="shared" si="24"/>
        <v>100</v>
      </c>
      <c r="E209" s="154" t="s">
        <v>158</v>
      </c>
    </row>
    <row r="210" spans="1:18" s="20" customFormat="1" ht="16.5" x14ac:dyDescent="0.25">
      <c r="A210" s="154" t="s">
        <v>14</v>
      </c>
      <c r="B210" s="153">
        <v>117.14</v>
      </c>
      <c r="C210" s="153">
        <v>117.14</v>
      </c>
      <c r="D210" s="153">
        <f t="shared" si="24"/>
        <v>100</v>
      </c>
      <c r="E210" s="154"/>
    </row>
    <row r="211" spans="1:18" s="20" customFormat="1" ht="99" x14ac:dyDescent="0.25">
      <c r="A211" s="154" t="s">
        <v>159</v>
      </c>
      <c r="B211" s="153">
        <v>150</v>
      </c>
      <c r="C211" s="153">
        <v>149.99</v>
      </c>
      <c r="D211" s="153">
        <f t="shared" si="24"/>
        <v>99.993333333333339</v>
      </c>
      <c r="E211" s="154" t="s">
        <v>160</v>
      </c>
    </row>
    <row r="212" spans="1:18" s="20" customFormat="1" ht="16.5" x14ac:dyDescent="0.25">
      <c r="A212" s="154" t="s">
        <v>14</v>
      </c>
      <c r="B212" s="153">
        <v>150</v>
      </c>
      <c r="C212" s="153">
        <v>150</v>
      </c>
      <c r="D212" s="153">
        <f t="shared" si="24"/>
        <v>100</v>
      </c>
      <c r="E212" s="154"/>
    </row>
    <row r="213" spans="1:18" s="20" customFormat="1" ht="16.5" x14ac:dyDescent="0.25">
      <c r="A213" s="39" t="s">
        <v>161</v>
      </c>
      <c r="B213" s="9">
        <f>B215</f>
        <v>2669.3999999999996</v>
      </c>
      <c r="C213" s="9">
        <f>C215</f>
        <v>2559.3999999999996</v>
      </c>
      <c r="D213" s="9">
        <f t="shared" si="24"/>
        <v>95.879223795609505</v>
      </c>
      <c r="E213" s="34"/>
    </row>
    <row r="214" spans="1:18" s="20" customFormat="1" ht="16.5" hidden="1" x14ac:dyDescent="0.25">
      <c r="A214" s="154" t="s">
        <v>11</v>
      </c>
      <c r="B214" s="153"/>
      <c r="C214" s="155"/>
      <c r="D214" s="12"/>
      <c r="E214" s="154"/>
    </row>
    <row r="215" spans="1:18" s="20" customFormat="1" ht="16.5" x14ac:dyDescent="0.25">
      <c r="A215" s="154" t="s">
        <v>14</v>
      </c>
      <c r="B215" s="153">
        <f>B212+B210+B208+B206+B204+B201+B199+B196+B194</f>
        <v>2669.3999999999996</v>
      </c>
      <c r="C215" s="153">
        <f>C212+C210+C208+C206+C204+C201+C199+C196+C194</f>
        <v>2559.3999999999996</v>
      </c>
      <c r="D215" s="153">
        <f>C215/B215*100</f>
        <v>95.879223795609505</v>
      </c>
      <c r="E215" s="154"/>
    </row>
    <row r="216" spans="1:18" s="20" customFormat="1" ht="24.75" customHeight="1" x14ac:dyDescent="0.25">
      <c r="A216" s="158" t="s">
        <v>631</v>
      </c>
      <c r="B216" s="158"/>
      <c r="C216" s="158"/>
      <c r="D216" s="158"/>
      <c r="E216" s="158"/>
    </row>
    <row r="217" spans="1:18" s="44" customFormat="1" ht="55.5" customHeight="1" x14ac:dyDescent="0.25">
      <c r="A217" s="75" t="s">
        <v>162</v>
      </c>
      <c r="B217" s="77">
        <f>B218+B244</f>
        <v>3354</v>
      </c>
      <c r="C217" s="77">
        <f>C218+C244</f>
        <v>2938.2700000000004</v>
      </c>
      <c r="D217" s="77">
        <f>C217/B217*100</f>
        <v>87.604949314251655</v>
      </c>
      <c r="E217" s="27"/>
    </row>
    <row r="218" spans="1:18" s="20" customFormat="1" ht="70.5" customHeight="1" x14ac:dyDescent="0.25">
      <c r="A218" s="27" t="s">
        <v>163</v>
      </c>
      <c r="B218" s="76">
        <f>B219+B221+B223+B225+B227</f>
        <v>2369.4</v>
      </c>
      <c r="C218" s="76">
        <f>C219+C221+C223+C225+C227</f>
        <v>2368.09</v>
      </c>
      <c r="D218" s="77">
        <f>C218/B218*100</f>
        <v>99.944711741369133</v>
      </c>
      <c r="E218" s="27"/>
    </row>
    <row r="219" spans="1:18" s="20" customFormat="1" ht="72.75" customHeight="1" x14ac:dyDescent="0.25">
      <c r="A219" s="78" t="s">
        <v>164</v>
      </c>
      <c r="B219" s="79">
        <f>B220</f>
        <v>1050</v>
      </c>
      <c r="C219" s="79">
        <f>C220</f>
        <v>1048.69</v>
      </c>
      <c r="D219" s="79">
        <f t="shared" ref="D219:D266" si="25">C219/B219*100</f>
        <v>99.875238095238103</v>
      </c>
      <c r="E219" s="78" t="s">
        <v>165</v>
      </c>
    </row>
    <row r="220" spans="1:18" s="20" customFormat="1" ht="16.5" x14ac:dyDescent="0.25">
      <c r="A220" s="78" t="s">
        <v>14</v>
      </c>
      <c r="B220" s="79">
        <v>1050</v>
      </c>
      <c r="C220" s="79">
        <v>1048.69</v>
      </c>
      <c r="D220" s="79">
        <f>C220/B220*100</f>
        <v>99.875238095238103</v>
      </c>
      <c r="E220" s="78"/>
    </row>
    <row r="221" spans="1:18" s="20" customFormat="1" ht="88.5" customHeight="1" x14ac:dyDescent="0.25">
      <c r="A221" s="78" t="s">
        <v>166</v>
      </c>
      <c r="B221" s="79">
        <f>B222</f>
        <v>293</v>
      </c>
      <c r="C221" s="79">
        <f>C222</f>
        <v>293</v>
      </c>
      <c r="D221" s="79">
        <f t="shared" si="25"/>
        <v>100</v>
      </c>
      <c r="E221" s="154" t="s">
        <v>167</v>
      </c>
      <c r="H221" s="165"/>
      <c r="I221" s="165"/>
      <c r="J221" s="165"/>
      <c r="K221" s="165"/>
      <c r="L221" s="165"/>
      <c r="M221" s="165"/>
      <c r="N221" s="165"/>
      <c r="O221" s="165"/>
      <c r="P221" s="165"/>
      <c r="Q221" s="165"/>
      <c r="R221" s="165"/>
    </row>
    <row r="222" spans="1:18" s="20" customFormat="1" ht="16.5" x14ac:dyDescent="0.25">
      <c r="A222" s="78" t="s">
        <v>14</v>
      </c>
      <c r="B222" s="79">
        <v>293</v>
      </c>
      <c r="C222" s="79">
        <v>293</v>
      </c>
      <c r="D222" s="79">
        <f>C222/B222*100</f>
        <v>100</v>
      </c>
      <c r="E222" s="154"/>
    </row>
    <row r="223" spans="1:18" s="20" customFormat="1" ht="189.75" customHeight="1" x14ac:dyDescent="0.25">
      <c r="A223" s="78" t="s">
        <v>168</v>
      </c>
      <c r="B223" s="79">
        <f>B224</f>
        <v>60</v>
      </c>
      <c r="C223" s="79">
        <f>C224</f>
        <v>60</v>
      </c>
      <c r="D223" s="79">
        <f t="shared" si="25"/>
        <v>100</v>
      </c>
      <c r="E223" s="151" t="s">
        <v>169</v>
      </c>
    </row>
    <row r="224" spans="1:18" s="20" customFormat="1" ht="16.5" x14ac:dyDescent="0.25">
      <c r="A224" s="78" t="s">
        <v>14</v>
      </c>
      <c r="B224" s="79">
        <v>60</v>
      </c>
      <c r="C224" s="79">
        <v>60</v>
      </c>
      <c r="D224" s="79">
        <f t="shared" si="25"/>
        <v>100</v>
      </c>
      <c r="E224" s="151"/>
    </row>
    <row r="225" spans="1:5" s="20" customFormat="1" ht="49.5" x14ac:dyDescent="0.25">
      <c r="A225" s="78" t="s">
        <v>170</v>
      </c>
      <c r="B225" s="79">
        <f>B226</f>
        <v>32</v>
      </c>
      <c r="C225" s="79">
        <f>C226</f>
        <v>32</v>
      </c>
      <c r="D225" s="79">
        <f t="shared" si="25"/>
        <v>100</v>
      </c>
      <c r="E225" s="154" t="s">
        <v>171</v>
      </c>
    </row>
    <row r="226" spans="1:5" s="20" customFormat="1" ht="16.5" x14ac:dyDescent="0.25">
      <c r="A226" s="78" t="s">
        <v>14</v>
      </c>
      <c r="B226" s="79">
        <v>32</v>
      </c>
      <c r="C226" s="79">
        <v>32</v>
      </c>
      <c r="D226" s="79">
        <f>C226/B226*100</f>
        <v>100</v>
      </c>
      <c r="E226" s="27"/>
    </row>
    <row r="227" spans="1:5" s="20" customFormat="1" ht="49.5" x14ac:dyDescent="0.25">
      <c r="A227" s="78" t="s">
        <v>172</v>
      </c>
      <c r="B227" s="79">
        <f>B228+B230+B232+B234+B236+B238+B240+B242</f>
        <v>934.4</v>
      </c>
      <c r="C227" s="79">
        <f>C228+C230+C232+C234+C236+C238+C240+C242</f>
        <v>934.4</v>
      </c>
      <c r="D227" s="79">
        <f t="shared" si="25"/>
        <v>100</v>
      </c>
      <c r="E227" s="27"/>
    </row>
    <row r="228" spans="1:5" s="20" customFormat="1" ht="198.75" customHeight="1" x14ac:dyDescent="0.25">
      <c r="A228" s="78" t="s">
        <v>173</v>
      </c>
      <c r="B228" s="79">
        <f>B229</f>
        <v>90.3</v>
      </c>
      <c r="C228" s="79">
        <f>C229</f>
        <v>90.3</v>
      </c>
      <c r="D228" s="79">
        <f t="shared" si="25"/>
        <v>100</v>
      </c>
      <c r="E228" s="154" t="s">
        <v>611</v>
      </c>
    </row>
    <row r="229" spans="1:5" s="20" customFormat="1" ht="16.5" x14ac:dyDescent="0.25">
      <c r="A229" s="78" t="s">
        <v>14</v>
      </c>
      <c r="B229" s="79">
        <v>90.3</v>
      </c>
      <c r="C229" s="79">
        <v>90.3</v>
      </c>
      <c r="D229" s="79">
        <f t="shared" si="25"/>
        <v>100</v>
      </c>
      <c r="E229" s="27"/>
    </row>
    <row r="230" spans="1:5" s="20" customFormat="1" ht="123" customHeight="1" x14ac:dyDescent="0.25">
      <c r="A230" s="78" t="s">
        <v>174</v>
      </c>
      <c r="B230" s="79">
        <f>B231</f>
        <v>59.5</v>
      </c>
      <c r="C230" s="79">
        <f>C231</f>
        <v>59.5</v>
      </c>
      <c r="D230" s="79">
        <f>C230/B230*100</f>
        <v>100</v>
      </c>
      <c r="E230" s="154" t="s">
        <v>175</v>
      </c>
    </row>
    <row r="231" spans="1:5" s="20" customFormat="1" ht="16.5" x14ac:dyDescent="0.25">
      <c r="A231" s="78" t="s">
        <v>14</v>
      </c>
      <c r="B231" s="79">
        <v>59.5</v>
      </c>
      <c r="C231" s="79">
        <v>59.5</v>
      </c>
      <c r="D231" s="79">
        <f>C231/B231*100</f>
        <v>100</v>
      </c>
      <c r="E231" s="27"/>
    </row>
    <row r="232" spans="1:5" s="20" customFormat="1" ht="16.5" x14ac:dyDescent="0.25">
      <c r="A232" s="78" t="s">
        <v>176</v>
      </c>
      <c r="B232" s="79">
        <v>0</v>
      </c>
      <c r="C232" s="80">
        <v>0</v>
      </c>
      <c r="D232" s="79">
        <v>0</v>
      </c>
      <c r="E232" s="27"/>
    </row>
    <row r="233" spans="1:5" s="20" customFormat="1" ht="16.5" x14ac:dyDescent="0.25">
      <c r="A233" s="78" t="s">
        <v>14</v>
      </c>
      <c r="B233" s="79">
        <v>0</v>
      </c>
      <c r="C233" s="80">
        <v>0</v>
      </c>
      <c r="D233" s="79">
        <v>0</v>
      </c>
      <c r="E233" s="27"/>
    </row>
    <row r="234" spans="1:5" s="20" customFormat="1" ht="85.5" customHeight="1" x14ac:dyDescent="0.25">
      <c r="A234" s="78" t="s">
        <v>177</v>
      </c>
      <c r="B234" s="79">
        <f>B235</f>
        <v>110</v>
      </c>
      <c r="C234" s="79">
        <f>C235</f>
        <v>110</v>
      </c>
      <c r="D234" s="79">
        <f t="shared" si="25"/>
        <v>100</v>
      </c>
      <c r="E234" s="154" t="s">
        <v>612</v>
      </c>
    </row>
    <row r="235" spans="1:5" s="20" customFormat="1" ht="16.5" x14ac:dyDescent="0.25">
      <c r="A235" s="78" t="s">
        <v>14</v>
      </c>
      <c r="B235" s="79">
        <v>110</v>
      </c>
      <c r="C235" s="80">
        <v>110</v>
      </c>
      <c r="D235" s="79">
        <f>C235/B235*100</f>
        <v>100</v>
      </c>
      <c r="E235" s="27"/>
    </row>
    <row r="236" spans="1:5" s="20" customFormat="1" ht="123" customHeight="1" x14ac:dyDescent="0.25">
      <c r="A236" s="78" t="s">
        <v>178</v>
      </c>
      <c r="B236" s="79">
        <f>B237</f>
        <v>200</v>
      </c>
      <c r="C236" s="79">
        <f>C237</f>
        <v>200</v>
      </c>
      <c r="D236" s="79">
        <f t="shared" si="25"/>
        <v>100</v>
      </c>
      <c r="E236" s="154" t="s">
        <v>179</v>
      </c>
    </row>
    <row r="237" spans="1:5" s="20" customFormat="1" ht="16.5" x14ac:dyDescent="0.25">
      <c r="A237" s="78" t="s">
        <v>14</v>
      </c>
      <c r="B237" s="79">
        <v>200</v>
      </c>
      <c r="C237" s="80">
        <v>200</v>
      </c>
      <c r="D237" s="79">
        <f>C237/B237*100</f>
        <v>100</v>
      </c>
      <c r="E237" s="27"/>
    </row>
    <row r="238" spans="1:5" s="20" customFormat="1" ht="76.5" customHeight="1" x14ac:dyDescent="0.25">
      <c r="A238" s="78" t="s">
        <v>180</v>
      </c>
      <c r="B238" s="79">
        <f>B239</f>
        <v>134.6</v>
      </c>
      <c r="C238" s="79">
        <f>C239</f>
        <v>134.6</v>
      </c>
      <c r="D238" s="79">
        <f t="shared" si="25"/>
        <v>100</v>
      </c>
      <c r="E238" s="154" t="s">
        <v>181</v>
      </c>
    </row>
    <row r="239" spans="1:5" s="20" customFormat="1" ht="16.5" x14ac:dyDescent="0.25">
      <c r="A239" s="78" t="s">
        <v>14</v>
      </c>
      <c r="B239" s="79">
        <v>134.6</v>
      </c>
      <c r="C239" s="80">
        <v>134.6</v>
      </c>
      <c r="D239" s="79">
        <f>C239/B239*100</f>
        <v>100</v>
      </c>
      <c r="E239" s="27"/>
    </row>
    <row r="240" spans="1:5" s="20" customFormat="1" ht="141" customHeight="1" x14ac:dyDescent="0.25">
      <c r="A240" s="78" t="s">
        <v>182</v>
      </c>
      <c r="B240" s="79">
        <f>B241</f>
        <v>70</v>
      </c>
      <c r="C240" s="79">
        <f>C241</f>
        <v>70</v>
      </c>
      <c r="D240" s="79">
        <f t="shared" si="25"/>
        <v>100</v>
      </c>
      <c r="E240" s="154" t="s">
        <v>613</v>
      </c>
    </row>
    <row r="241" spans="1:5" s="20" customFormat="1" ht="16.5" x14ac:dyDescent="0.25">
      <c r="A241" s="78" t="s">
        <v>14</v>
      </c>
      <c r="B241" s="79">
        <v>70</v>
      </c>
      <c r="C241" s="80">
        <v>70</v>
      </c>
      <c r="D241" s="79">
        <f>C241/B241*100</f>
        <v>100</v>
      </c>
      <c r="E241" s="27"/>
    </row>
    <row r="242" spans="1:5" s="20" customFormat="1" ht="94.5" customHeight="1" x14ac:dyDescent="0.25">
      <c r="A242" s="78" t="s">
        <v>183</v>
      </c>
      <c r="B242" s="79">
        <f>B243</f>
        <v>270</v>
      </c>
      <c r="C242" s="79">
        <f>C243</f>
        <v>270</v>
      </c>
      <c r="D242" s="79">
        <f t="shared" si="25"/>
        <v>100</v>
      </c>
      <c r="E242" s="154" t="s">
        <v>184</v>
      </c>
    </row>
    <row r="243" spans="1:5" s="20" customFormat="1" ht="16.5" x14ac:dyDescent="0.25">
      <c r="A243" s="78" t="s">
        <v>14</v>
      </c>
      <c r="B243" s="79">
        <v>270</v>
      </c>
      <c r="C243" s="80">
        <v>270</v>
      </c>
      <c r="D243" s="79">
        <f>C243/B243*100</f>
        <v>100</v>
      </c>
      <c r="E243" s="27"/>
    </row>
    <row r="244" spans="1:5" s="20" customFormat="1" ht="60.75" customHeight="1" x14ac:dyDescent="0.25">
      <c r="A244" s="81" t="s">
        <v>185</v>
      </c>
      <c r="B244" s="76">
        <f>B245+B247</f>
        <v>984.6</v>
      </c>
      <c r="C244" s="76">
        <f>C245+C247</f>
        <v>570.18000000000006</v>
      </c>
      <c r="D244" s="76">
        <f>C244/B244*100</f>
        <v>57.9098110907983</v>
      </c>
      <c r="E244" s="27"/>
    </row>
    <row r="245" spans="1:5" s="20" customFormat="1" ht="108.75" customHeight="1" x14ac:dyDescent="0.25">
      <c r="A245" s="78" t="s">
        <v>186</v>
      </c>
      <c r="B245" s="79">
        <f>B246</f>
        <v>264</v>
      </c>
      <c r="C245" s="79">
        <f>C246</f>
        <v>264</v>
      </c>
      <c r="D245" s="79">
        <f t="shared" si="25"/>
        <v>100</v>
      </c>
      <c r="E245" s="154" t="s">
        <v>614</v>
      </c>
    </row>
    <row r="246" spans="1:5" s="20" customFormat="1" ht="16.5" x14ac:dyDescent="0.25">
      <c r="A246" s="78" t="s">
        <v>14</v>
      </c>
      <c r="B246" s="79">
        <v>264</v>
      </c>
      <c r="C246" s="80">
        <v>264</v>
      </c>
      <c r="D246" s="79">
        <f t="shared" si="25"/>
        <v>100</v>
      </c>
      <c r="E246" s="27"/>
    </row>
    <row r="247" spans="1:5" s="20" customFormat="1" ht="49.5" x14ac:dyDescent="0.25">
      <c r="A247" s="154" t="s">
        <v>187</v>
      </c>
      <c r="B247" s="79">
        <f>B249+B251</f>
        <v>720.6</v>
      </c>
      <c r="C247" s="79">
        <f>C249+C251</f>
        <v>306.18</v>
      </c>
      <c r="D247" s="79">
        <f t="shared" si="25"/>
        <v>42.489592006661113</v>
      </c>
      <c r="E247" s="154"/>
    </row>
    <row r="248" spans="1:5" s="20" customFormat="1" ht="16.5" x14ac:dyDescent="0.25">
      <c r="A248" s="154" t="s">
        <v>14</v>
      </c>
      <c r="B248" s="79">
        <f>B250+B252</f>
        <v>720.6</v>
      </c>
      <c r="C248" s="79">
        <f>C250+C252</f>
        <v>306.18</v>
      </c>
      <c r="D248" s="79">
        <f>C248/B248*100</f>
        <v>42.489592006661113</v>
      </c>
      <c r="E248" s="27"/>
    </row>
    <row r="249" spans="1:5" s="20" customFormat="1" ht="167.25" customHeight="1" x14ac:dyDescent="0.25">
      <c r="A249" s="78" t="s">
        <v>188</v>
      </c>
      <c r="B249" s="79">
        <f>B250</f>
        <v>674.6</v>
      </c>
      <c r="C249" s="79">
        <f>C250</f>
        <v>260.18</v>
      </c>
      <c r="D249" s="79">
        <f t="shared" si="25"/>
        <v>38.568040320189738</v>
      </c>
      <c r="E249" s="78" t="s">
        <v>189</v>
      </c>
    </row>
    <row r="250" spans="1:5" s="20" customFormat="1" ht="16.5" x14ac:dyDescent="0.25">
      <c r="A250" s="78" t="s">
        <v>14</v>
      </c>
      <c r="B250" s="79">
        <v>674.6</v>
      </c>
      <c r="C250" s="80">
        <v>260.18</v>
      </c>
      <c r="D250" s="79">
        <f>C250/B250*100</f>
        <v>38.568040320189738</v>
      </c>
      <c r="E250" s="27"/>
    </row>
    <row r="251" spans="1:5" s="20" customFormat="1" ht="120.75" customHeight="1" x14ac:dyDescent="0.25">
      <c r="A251" s="78" t="s">
        <v>190</v>
      </c>
      <c r="B251" s="79">
        <f>B252</f>
        <v>46</v>
      </c>
      <c r="C251" s="79">
        <f>C252</f>
        <v>46</v>
      </c>
      <c r="D251" s="79">
        <f t="shared" si="25"/>
        <v>100</v>
      </c>
      <c r="E251" s="74" t="s">
        <v>191</v>
      </c>
    </row>
    <row r="252" spans="1:5" s="20" customFormat="1" ht="16.5" x14ac:dyDescent="0.25">
      <c r="A252" s="78" t="s">
        <v>14</v>
      </c>
      <c r="B252" s="79">
        <v>46</v>
      </c>
      <c r="C252" s="80">
        <v>46</v>
      </c>
      <c r="D252" s="79">
        <f>C252/B252*100</f>
        <v>100</v>
      </c>
      <c r="E252" s="27"/>
    </row>
    <row r="253" spans="1:5" s="44" customFormat="1" ht="66" x14ac:dyDescent="0.25">
      <c r="A253" s="81" t="s">
        <v>605</v>
      </c>
      <c r="B253" s="12">
        <f>B254+B256+B258</f>
        <v>11591.3</v>
      </c>
      <c r="C253" s="12">
        <f>C254+C256+C258</f>
        <v>11402.6</v>
      </c>
      <c r="D253" s="76">
        <f t="shared" si="25"/>
        <v>98.372054903246408</v>
      </c>
      <c r="E253" s="154"/>
    </row>
    <row r="254" spans="1:5" s="20" customFormat="1" ht="108" customHeight="1" x14ac:dyDescent="0.25">
      <c r="A254" s="78" t="s">
        <v>192</v>
      </c>
      <c r="B254" s="153">
        <v>794</v>
      </c>
      <c r="C254" s="153">
        <v>790.18</v>
      </c>
      <c r="D254" s="79">
        <f t="shared" si="25"/>
        <v>99.51889168765743</v>
      </c>
      <c r="E254" s="78" t="s">
        <v>193</v>
      </c>
    </row>
    <row r="255" spans="1:5" s="20" customFormat="1" ht="16.5" x14ac:dyDescent="0.25">
      <c r="A255" s="78" t="s">
        <v>14</v>
      </c>
      <c r="B255" s="153">
        <v>794</v>
      </c>
      <c r="C255" s="153">
        <v>790.2</v>
      </c>
      <c r="D255" s="79">
        <f t="shared" si="25"/>
        <v>99.521410579345087</v>
      </c>
      <c r="E255" s="78"/>
    </row>
    <row r="256" spans="1:5" s="20" customFormat="1" ht="87.75" customHeight="1" x14ac:dyDescent="0.25">
      <c r="A256" s="78" t="s">
        <v>194</v>
      </c>
      <c r="B256" s="153">
        <f>B257</f>
        <v>10707.3</v>
      </c>
      <c r="C256" s="153">
        <f>C257</f>
        <v>10526.33</v>
      </c>
      <c r="D256" s="79">
        <f t="shared" si="25"/>
        <v>98.309844685401558</v>
      </c>
      <c r="E256" s="78" t="s">
        <v>195</v>
      </c>
    </row>
    <row r="257" spans="1:5" s="20" customFormat="1" ht="16.5" x14ac:dyDescent="0.25">
      <c r="A257" s="78" t="s">
        <v>14</v>
      </c>
      <c r="B257" s="153">
        <v>10707.3</v>
      </c>
      <c r="C257" s="153">
        <v>10526.33</v>
      </c>
      <c r="D257" s="79">
        <f t="shared" si="25"/>
        <v>98.309844685401558</v>
      </c>
      <c r="E257" s="78"/>
    </row>
    <row r="258" spans="1:5" s="20" customFormat="1" ht="107.25" customHeight="1" x14ac:dyDescent="0.25">
      <c r="A258" s="78" t="s">
        <v>196</v>
      </c>
      <c r="B258" s="153">
        <f>B259</f>
        <v>90</v>
      </c>
      <c r="C258" s="153">
        <f>C259</f>
        <v>86.09</v>
      </c>
      <c r="D258" s="79">
        <f t="shared" si="25"/>
        <v>95.655555555555566</v>
      </c>
      <c r="E258" s="78" t="s">
        <v>197</v>
      </c>
    </row>
    <row r="259" spans="1:5" s="20" customFormat="1" ht="16.5" x14ac:dyDescent="0.25">
      <c r="A259" s="78" t="s">
        <v>14</v>
      </c>
      <c r="B259" s="153">
        <v>90</v>
      </c>
      <c r="C259" s="153">
        <v>86.09</v>
      </c>
      <c r="D259" s="79">
        <f t="shared" si="25"/>
        <v>95.655555555555566</v>
      </c>
      <c r="E259" s="78"/>
    </row>
    <row r="260" spans="1:5" s="44" customFormat="1" ht="57" customHeight="1" x14ac:dyDescent="0.25">
      <c r="A260" s="81" t="s">
        <v>198</v>
      </c>
      <c r="B260" s="12">
        <f>B261</f>
        <v>5166.7</v>
      </c>
      <c r="C260" s="12">
        <f>C261</f>
        <v>5085.03</v>
      </c>
      <c r="D260" s="76">
        <f>C260/B260*100</f>
        <v>98.419300520641812</v>
      </c>
      <c r="E260" s="154"/>
    </row>
    <row r="261" spans="1:5" s="20" customFormat="1" ht="60.75" customHeight="1" x14ac:dyDescent="0.25">
      <c r="A261" s="78" t="s">
        <v>199</v>
      </c>
      <c r="B261" s="153">
        <v>5166.7</v>
      </c>
      <c r="C261" s="153">
        <v>5085.03</v>
      </c>
      <c r="D261" s="79">
        <f t="shared" si="25"/>
        <v>98.419300520641812</v>
      </c>
      <c r="E261" s="154" t="s">
        <v>200</v>
      </c>
    </row>
    <row r="262" spans="1:5" s="20" customFormat="1" ht="16.5" x14ac:dyDescent="0.25">
      <c r="A262" s="78" t="s">
        <v>14</v>
      </c>
      <c r="B262" s="153">
        <v>5166.7</v>
      </c>
      <c r="C262" s="153">
        <v>5085.03</v>
      </c>
      <c r="D262" s="79">
        <f t="shared" si="25"/>
        <v>98.419300520641812</v>
      </c>
      <c r="E262" s="154"/>
    </row>
    <row r="263" spans="1:5" s="44" customFormat="1" ht="78" customHeight="1" x14ac:dyDescent="0.25">
      <c r="A263" s="81" t="s">
        <v>201</v>
      </c>
      <c r="B263" s="12">
        <f>B264</f>
        <v>2328.4</v>
      </c>
      <c r="C263" s="12">
        <f>C264</f>
        <v>1591.14</v>
      </c>
      <c r="D263" s="76">
        <f>C263/B263*100</f>
        <v>68.336196529805875</v>
      </c>
      <c r="E263" s="154"/>
    </row>
    <row r="264" spans="1:5" s="20" customFormat="1" ht="53.25" customHeight="1" x14ac:dyDescent="0.25">
      <c r="A264" s="78" t="s">
        <v>202</v>
      </c>
      <c r="B264" s="153">
        <f>B265</f>
        <v>2328.4</v>
      </c>
      <c r="C264" s="153">
        <f>C265</f>
        <v>1591.14</v>
      </c>
      <c r="D264" s="79">
        <f>C264/B264*100</f>
        <v>68.336196529805875</v>
      </c>
      <c r="E264" s="154" t="s">
        <v>200</v>
      </c>
    </row>
    <row r="265" spans="1:5" s="20" customFormat="1" ht="16.5" x14ac:dyDescent="0.25">
      <c r="A265" s="78" t="s">
        <v>14</v>
      </c>
      <c r="B265" s="153">
        <v>2328.4</v>
      </c>
      <c r="C265" s="153">
        <v>1591.14</v>
      </c>
      <c r="D265" s="79">
        <f>C265/B265*100</f>
        <v>68.336196529805875</v>
      </c>
      <c r="E265" s="154"/>
    </row>
    <row r="266" spans="1:5" s="44" customFormat="1" ht="69.75" customHeight="1" x14ac:dyDescent="0.25">
      <c r="A266" s="81" t="s">
        <v>203</v>
      </c>
      <c r="B266" s="12">
        <f>B267</f>
        <v>932.4</v>
      </c>
      <c r="C266" s="12">
        <f>C267</f>
        <v>867.2</v>
      </c>
      <c r="D266" s="76">
        <f t="shared" si="25"/>
        <v>93.007293007293015</v>
      </c>
      <c r="E266" s="154"/>
    </row>
    <row r="267" spans="1:5" s="20" customFormat="1" ht="52.5" customHeight="1" x14ac:dyDescent="0.25">
      <c r="A267" s="78" t="s">
        <v>204</v>
      </c>
      <c r="B267" s="153">
        <f>B268</f>
        <v>932.4</v>
      </c>
      <c r="C267" s="153">
        <f>C268</f>
        <v>867.2</v>
      </c>
      <c r="D267" s="79">
        <f>C267/B267*100</f>
        <v>93.007293007293015</v>
      </c>
      <c r="E267" s="154" t="s">
        <v>200</v>
      </c>
    </row>
    <row r="268" spans="1:5" s="20" customFormat="1" ht="16.5" x14ac:dyDescent="0.25">
      <c r="A268" s="78" t="s">
        <v>14</v>
      </c>
      <c r="B268" s="153">
        <v>932.4</v>
      </c>
      <c r="C268" s="153">
        <v>867.2</v>
      </c>
      <c r="D268" s="79">
        <f>C268/B268*100</f>
        <v>93.007293007293015</v>
      </c>
      <c r="E268" s="154"/>
    </row>
    <row r="269" spans="1:5" s="20" customFormat="1" ht="16.5" x14ac:dyDescent="0.25">
      <c r="A269" s="39" t="s">
        <v>32</v>
      </c>
      <c r="B269" s="9">
        <f>B271</f>
        <v>23372.799999999999</v>
      </c>
      <c r="C269" s="9">
        <f>C271</f>
        <v>21884.240000000002</v>
      </c>
      <c r="D269" s="82">
        <f>C269/B269*100</f>
        <v>93.63122946330779</v>
      </c>
      <c r="E269" s="34"/>
    </row>
    <row r="270" spans="1:5" s="20" customFormat="1" ht="16.5" hidden="1" x14ac:dyDescent="0.25">
      <c r="A270" s="154" t="s">
        <v>11</v>
      </c>
      <c r="B270" s="153">
        <v>0</v>
      </c>
      <c r="C270" s="153">
        <v>0</v>
      </c>
      <c r="D270" s="79">
        <v>0</v>
      </c>
      <c r="E270" s="154"/>
    </row>
    <row r="271" spans="1:5" s="20" customFormat="1" ht="16.5" x14ac:dyDescent="0.25">
      <c r="A271" s="154" t="s">
        <v>14</v>
      </c>
      <c r="B271" s="153">
        <f>B266+B263+B260+B253+B217</f>
        <v>23372.799999999999</v>
      </c>
      <c r="C271" s="153">
        <f>C266+C263+C260+C253+C217</f>
        <v>21884.240000000002</v>
      </c>
      <c r="D271" s="79">
        <f>C271/B271*100</f>
        <v>93.63122946330779</v>
      </c>
      <c r="E271" s="154"/>
    </row>
    <row r="272" spans="1:5" ht="24" customHeight="1" x14ac:dyDescent="0.25">
      <c r="A272" s="160" t="s">
        <v>632</v>
      </c>
      <c r="B272" s="158"/>
      <c r="C272" s="158"/>
      <c r="D272" s="158"/>
      <c r="E272" s="158"/>
    </row>
    <row r="273" spans="1:8" ht="56.25" customHeight="1" x14ac:dyDescent="0.25">
      <c r="A273" s="27" t="s">
        <v>205</v>
      </c>
      <c r="B273" s="83">
        <f>B275</f>
        <v>249279.3</v>
      </c>
      <c r="C273" s="83">
        <f>C275</f>
        <v>249279.3</v>
      </c>
      <c r="D273" s="83">
        <f>C273/B273*100</f>
        <v>100</v>
      </c>
      <c r="E273" s="151"/>
    </row>
    <row r="274" spans="1:8" ht="16.5" x14ac:dyDescent="0.25">
      <c r="A274" s="154" t="s">
        <v>19</v>
      </c>
      <c r="B274" s="84"/>
      <c r="C274" s="85"/>
      <c r="D274" s="85"/>
      <c r="E274" s="151"/>
    </row>
    <row r="275" spans="1:8" ht="24" customHeight="1" x14ac:dyDescent="0.25">
      <c r="A275" s="41" t="s">
        <v>206</v>
      </c>
      <c r="B275" s="84">
        <f>B276</f>
        <v>249279.3</v>
      </c>
      <c r="C275" s="84">
        <f>C276</f>
        <v>249279.3</v>
      </c>
      <c r="D275" s="86">
        <f>C275/B275*100</f>
        <v>100</v>
      </c>
      <c r="E275" s="21"/>
    </row>
    <row r="276" spans="1:8" ht="409.6" customHeight="1" x14ac:dyDescent="0.25">
      <c r="A276" s="154" t="s">
        <v>651</v>
      </c>
      <c r="B276" s="84">
        <f>B277+B278</f>
        <v>249279.3</v>
      </c>
      <c r="C276" s="84">
        <f>C277+C278</f>
        <v>249279.3</v>
      </c>
      <c r="D276" s="84">
        <f>C276/B276*100</f>
        <v>100</v>
      </c>
      <c r="E276" s="166" t="s">
        <v>207</v>
      </c>
    </row>
    <row r="277" spans="1:8" ht="16.5" x14ac:dyDescent="0.25">
      <c r="A277" s="154" t="s">
        <v>14</v>
      </c>
      <c r="B277" s="84">
        <v>198.3</v>
      </c>
      <c r="C277" s="84">
        <v>198.3</v>
      </c>
      <c r="D277" s="84">
        <f>C277/B277*100</f>
        <v>100</v>
      </c>
      <c r="E277" s="166"/>
    </row>
    <row r="278" spans="1:8" ht="16.5" x14ac:dyDescent="0.25">
      <c r="A278" s="154" t="s">
        <v>43</v>
      </c>
      <c r="B278" s="84">
        <v>249081</v>
      </c>
      <c r="C278" s="84">
        <v>249081</v>
      </c>
      <c r="D278" s="84">
        <f>C278/B278*100</f>
        <v>100</v>
      </c>
      <c r="E278" s="166"/>
    </row>
    <row r="279" spans="1:8" ht="144.75" customHeight="1" x14ac:dyDescent="0.25">
      <c r="A279" s="27" t="s">
        <v>208</v>
      </c>
      <c r="B279" s="87">
        <f>B281</f>
        <v>27450.6</v>
      </c>
      <c r="C279" s="87">
        <f>C281</f>
        <v>25387.86</v>
      </c>
      <c r="D279" s="83">
        <f>C279/B279*100</f>
        <v>92.485628729426679</v>
      </c>
      <c r="E279" s="27"/>
    </row>
    <row r="280" spans="1:8" ht="16.5" x14ac:dyDescent="0.25">
      <c r="A280" s="41" t="s">
        <v>19</v>
      </c>
      <c r="B280" s="88"/>
      <c r="C280" s="89"/>
      <c r="D280" s="89"/>
      <c r="E280" s="154"/>
    </row>
    <row r="281" spans="1:8" ht="255" customHeight="1" x14ac:dyDescent="0.25">
      <c r="A281" s="166" t="s">
        <v>652</v>
      </c>
      <c r="B281" s="167">
        <f>B284</f>
        <v>27450.6</v>
      </c>
      <c r="C281" s="167">
        <f>C284</f>
        <v>25387.86</v>
      </c>
      <c r="D281" s="167">
        <f>C281/B281*100</f>
        <v>92.485628729426679</v>
      </c>
      <c r="E281" s="166" t="s">
        <v>209</v>
      </c>
      <c r="H281" s="33"/>
    </row>
    <row r="282" spans="1:8" ht="230.25" customHeight="1" x14ac:dyDescent="0.25">
      <c r="A282" s="166"/>
      <c r="B282" s="167"/>
      <c r="C282" s="167"/>
      <c r="D282" s="167"/>
      <c r="E282" s="166"/>
      <c r="H282" s="33"/>
    </row>
    <row r="283" spans="1:8" ht="231.75" customHeight="1" x14ac:dyDescent="0.25">
      <c r="A283" s="166"/>
      <c r="B283" s="167"/>
      <c r="C283" s="167"/>
      <c r="D283" s="167"/>
      <c r="E283" s="166"/>
      <c r="H283" s="33"/>
    </row>
    <row r="284" spans="1:8" ht="19.5" customHeight="1" x14ac:dyDescent="0.25">
      <c r="A284" s="154" t="s">
        <v>14</v>
      </c>
      <c r="B284" s="84">
        <v>27450.6</v>
      </c>
      <c r="C284" s="84">
        <v>25387.86</v>
      </c>
      <c r="D284" s="84">
        <f>C284/B284*100</f>
        <v>92.485628729426679</v>
      </c>
      <c r="E284" s="154"/>
    </row>
    <row r="285" spans="1:8" ht="135" customHeight="1" x14ac:dyDescent="0.25">
      <c r="A285" s="27" t="s">
        <v>210</v>
      </c>
      <c r="B285" s="83">
        <f>B287+B290</f>
        <v>3060.05</v>
      </c>
      <c r="C285" s="83">
        <f>C287+C290</f>
        <v>2638.54</v>
      </c>
      <c r="D285" s="90">
        <f>C285/B285*100</f>
        <v>86.225388474044536</v>
      </c>
      <c r="E285" s="154"/>
    </row>
    <row r="286" spans="1:8" ht="16.5" x14ac:dyDescent="0.25">
      <c r="A286" s="41" t="s">
        <v>19</v>
      </c>
      <c r="B286" s="84"/>
      <c r="C286" s="85"/>
      <c r="D286" s="85"/>
      <c r="E286" s="154"/>
    </row>
    <row r="287" spans="1:8" ht="39" customHeight="1" x14ac:dyDescent="0.25">
      <c r="A287" s="154" t="s">
        <v>653</v>
      </c>
      <c r="B287" s="84">
        <f>B288</f>
        <v>2088.75</v>
      </c>
      <c r="C287" s="84">
        <f>C288</f>
        <v>1667.25</v>
      </c>
      <c r="D287" s="84">
        <f t="shared" ref="D287:D295" si="26">C287/B287*100</f>
        <v>79.820466786355468</v>
      </c>
      <c r="E287" s="154"/>
    </row>
    <row r="288" spans="1:8" ht="222.75" customHeight="1" x14ac:dyDescent="0.25">
      <c r="A288" s="154" t="s">
        <v>211</v>
      </c>
      <c r="B288" s="88">
        <f>B289</f>
        <v>2088.75</v>
      </c>
      <c r="C288" s="88">
        <f>C289</f>
        <v>1667.25</v>
      </c>
      <c r="D288" s="84">
        <f t="shared" si="26"/>
        <v>79.820466786355468</v>
      </c>
      <c r="E288" s="154" t="s">
        <v>212</v>
      </c>
    </row>
    <row r="289" spans="1:5" ht="19.5" customHeight="1" x14ac:dyDescent="0.25">
      <c r="A289" s="154" t="s">
        <v>43</v>
      </c>
      <c r="B289" s="84">
        <v>2088.75</v>
      </c>
      <c r="C289" s="84">
        <v>1667.25</v>
      </c>
      <c r="D289" s="84">
        <f t="shared" si="26"/>
        <v>79.820466786355468</v>
      </c>
      <c r="E289" s="154"/>
    </row>
    <row r="290" spans="1:5" ht="33" x14ac:dyDescent="0.25">
      <c r="A290" s="154" t="s">
        <v>654</v>
      </c>
      <c r="B290" s="88">
        <f>B291</f>
        <v>971.3</v>
      </c>
      <c r="C290" s="88">
        <f>C291</f>
        <v>971.29</v>
      </c>
      <c r="D290" s="88">
        <f t="shared" si="26"/>
        <v>99.998970451971587</v>
      </c>
      <c r="E290" s="27"/>
    </row>
    <row r="291" spans="1:5" ht="159" customHeight="1" x14ac:dyDescent="0.25">
      <c r="A291" s="154" t="s">
        <v>213</v>
      </c>
      <c r="B291" s="88">
        <f>B292</f>
        <v>971.3</v>
      </c>
      <c r="C291" s="88">
        <f>C292</f>
        <v>971.29</v>
      </c>
      <c r="D291" s="84">
        <f t="shared" si="26"/>
        <v>99.998970451971587</v>
      </c>
      <c r="E291" s="154" t="s">
        <v>214</v>
      </c>
    </row>
    <row r="292" spans="1:5" ht="19.5" customHeight="1" x14ac:dyDescent="0.25">
      <c r="A292" s="154" t="s">
        <v>14</v>
      </c>
      <c r="B292" s="84">
        <v>971.3</v>
      </c>
      <c r="C292" s="84">
        <v>971.29</v>
      </c>
      <c r="D292" s="84">
        <f t="shared" si="26"/>
        <v>99.998970451971587</v>
      </c>
      <c r="E292" s="154"/>
    </row>
    <row r="293" spans="1:5" ht="16.5" x14ac:dyDescent="0.25">
      <c r="A293" s="39" t="s">
        <v>32</v>
      </c>
      <c r="B293" s="91">
        <f>B285+B279+B273</f>
        <v>279789.95</v>
      </c>
      <c r="C293" s="91">
        <f>C285+C279+C273</f>
        <v>277305.7</v>
      </c>
      <c r="D293" s="92">
        <f t="shared" si="26"/>
        <v>99.112101774920788</v>
      </c>
      <c r="E293" s="34"/>
    </row>
    <row r="294" spans="1:5" ht="16.5" x14ac:dyDescent="0.25">
      <c r="A294" s="154" t="s">
        <v>14</v>
      </c>
      <c r="B294" s="93">
        <f>B292+B284+B277</f>
        <v>28620.199999999997</v>
      </c>
      <c r="C294" s="93">
        <f>C292+C284+C277</f>
        <v>26557.45</v>
      </c>
      <c r="D294" s="84">
        <f t="shared" si="26"/>
        <v>92.79267789882671</v>
      </c>
      <c r="E294" s="35"/>
    </row>
    <row r="295" spans="1:5" ht="16.5" x14ac:dyDescent="0.25">
      <c r="A295" s="154" t="s">
        <v>43</v>
      </c>
      <c r="B295" s="93">
        <f>B289+B278</f>
        <v>251169.75</v>
      </c>
      <c r="C295" s="93">
        <f>C289+C278</f>
        <v>250748.25</v>
      </c>
      <c r="D295" s="84">
        <f t="shared" si="26"/>
        <v>99.832185205423812</v>
      </c>
      <c r="E295" s="94"/>
    </row>
    <row r="296" spans="1:5" ht="27.75" customHeight="1" x14ac:dyDescent="0.25">
      <c r="A296" s="160" t="s">
        <v>633</v>
      </c>
      <c r="B296" s="160"/>
      <c r="C296" s="160"/>
      <c r="D296" s="160"/>
      <c r="E296" s="160"/>
    </row>
    <row r="297" spans="1:5" s="132" customFormat="1" ht="77.25" customHeight="1" x14ac:dyDescent="0.25">
      <c r="A297" s="75" t="s">
        <v>215</v>
      </c>
      <c r="B297" s="54">
        <f>B298+B302+B307+B316</f>
        <v>13239.3</v>
      </c>
      <c r="C297" s="54">
        <f>C298+C302+C307+C316</f>
        <v>13056.56</v>
      </c>
      <c r="D297" s="12">
        <f t="shared" ref="D297:D365" si="27">C297/B297*100</f>
        <v>98.61971554387317</v>
      </c>
      <c r="E297" s="118"/>
    </row>
    <row r="298" spans="1:5" ht="79.5" customHeight="1" x14ac:dyDescent="0.25">
      <c r="A298" s="27" t="s">
        <v>216</v>
      </c>
      <c r="B298" s="12">
        <f>B299</f>
        <v>760.6</v>
      </c>
      <c r="C298" s="12">
        <f>C299</f>
        <v>760.43</v>
      </c>
      <c r="D298" s="12">
        <f t="shared" si="27"/>
        <v>99.977649224296599</v>
      </c>
      <c r="E298" s="27"/>
    </row>
    <row r="299" spans="1:5" ht="151.5" customHeight="1" x14ac:dyDescent="0.25">
      <c r="A299" s="154" t="s">
        <v>217</v>
      </c>
      <c r="B299" s="153">
        <f>B300+B301</f>
        <v>760.6</v>
      </c>
      <c r="C299" s="153">
        <f>C300+C301</f>
        <v>760.43</v>
      </c>
      <c r="D299" s="153">
        <f t="shared" si="27"/>
        <v>99.977649224296599</v>
      </c>
      <c r="E299" s="154" t="s">
        <v>218</v>
      </c>
    </row>
    <row r="300" spans="1:5" ht="19.5" customHeight="1" x14ac:dyDescent="0.25">
      <c r="A300" s="154" t="s">
        <v>11</v>
      </c>
      <c r="B300" s="153">
        <v>140</v>
      </c>
      <c r="C300" s="153">
        <v>140</v>
      </c>
      <c r="D300" s="153">
        <f t="shared" si="27"/>
        <v>100</v>
      </c>
      <c r="E300" s="154"/>
    </row>
    <row r="301" spans="1:5" ht="19.5" customHeight="1" x14ac:dyDescent="0.25">
      <c r="A301" s="154" t="s">
        <v>14</v>
      </c>
      <c r="B301" s="153">
        <v>620.6</v>
      </c>
      <c r="C301" s="153">
        <v>620.42999999999995</v>
      </c>
      <c r="D301" s="153">
        <f t="shared" si="27"/>
        <v>99.972607154366727</v>
      </c>
      <c r="E301" s="154"/>
    </row>
    <row r="302" spans="1:5" ht="55.5" customHeight="1" x14ac:dyDescent="0.25">
      <c r="A302" s="27" t="s">
        <v>219</v>
      </c>
      <c r="B302" s="12">
        <f>B303+B305</f>
        <v>3303.9</v>
      </c>
      <c r="C302" s="12">
        <f>C303+C305</f>
        <v>3219.98</v>
      </c>
      <c r="D302" s="12">
        <f t="shared" si="27"/>
        <v>97.459971548775698</v>
      </c>
      <c r="E302" s="27"/>
    </row>
    <row r="303" spans="1:5" ht="105" customHeight="1" x14ac:dyDescent="0.25">
      <c r="A303" s="154" t="s">
        <v>220</v>
      </c>
      <c r="B303" s="153">
        <f>B304</f>
        <v>3297.8</v>
      </c>
      <c r="C303" s="153">
        <f>C304</f>
        <v>3213.88</v>
      </c>
      <c r="D303" s="153">
        <f t="shared" si="27"/>
        <v>97.455273212444666</v>
      </c>
      <c r="E303" s="154" t="s">
        <v>221</v>
      </c>
    </row>
    <row r="304" spans="1:5" ht="16.5" x14ac:dyDescent="0.25">
      <c r="A304" s="154" t="s">
        <v>11</v>
      </c>
      <c r="B304" s="153">
        <v>3297.8</v>
      </c>
      <c r="C304" s="153">
        <v>3213.88</v>
      </c>
      <c r="D304" s="153">
        <f t="shared" si="27"/>
        <v>97.455273212444666</v>
      </c>
      <c r="E304" s="154"/>
    </row>
    <row r="305" spans="1:5" ht="66" x14ac:dyDescent="0.25">
      <c r="A305" s="154" t="s">
        <v>222</v>
      </c>
      <c r="B305" s="153">
        <f>B306</f>
        <v>6.1</v>
      </c>
      <c r="C305" s="153">
        <f>C306</f>
        <v>6.1</v>
      </c>
      <c r="D305" s="153">
        <f t="shared" si="27"/>
        <v>100</v>
      </c>
      <c r="E305" s="154" t="s">
        <v>223</v>
      </c>
    </row>
    <row r="306" spans="1:5" ht="16.5" x14ac:dyDescent="0.25">
      <c r="A306" s="154" t="s">
        <v>57</v>
      </c>
      <c r="B306" s="153">
        <v>6.1</v>
      </c>
      <c r="C306" s="153">
        <v>6.1</v>
      </c>
      <c r="D306" s="153">
        <f t="shared" si="27"/>
        <v>100</v>
      </c>
      <c r="E306" s="154"/>
    </row>
    <row r="307" spans="1:5" ht="66" x14ac:dyDescent="0.25">
      <c r="A307" s="27" t="s">
        <v>224</v>
      </c>
      <c r="B307" s="12">
        <f>B308+B310+B312+B314</f>
        <v>551.79999999999995</v>
      </c>
      <c r="C307" s="12">
        <f>C308+C310+C312+C314</f>
        <v>530.41</v>
      </c>
      <c r="D307" s="12">
        <f t="shared" si="27"/>
        <v>96.123595505617971</v>
      </c>
      <c r="E307" s="27"/>
    </row>
    <row r="308" spans="1:5" ht="100.5" customHeight="1" x14ac:dyDescent="0.25">
      <c r="A308" s="154" t="s">
        <v>225</v>
      </c>
      <c r="B308" s="153">
        <f>B309</f>
        <v>110.8</v>
      </c>
      <c r="C308" s="153">
        <f>C309</f>
        <v>89.41</v>
      </c>
      <c r="D308" s="153">
        <f t="shared" si="27"/>
        <v>80.694945848375454</v>
      </c>
      <c r="E308" s="154" t="s">
        <v>226</v>
      </c>
    </row>
    <row r="309" spans="1:5" ht="16.5" x14ac:dyDescent="0.25">
      <c r="A309" s="154" t="s">
        <v>14</v>
      </c>
      <c r="B309" s="153">
        <v>110.8</v>
      </c>
      <c r="C309" s="153">
        <v>89.41</v>
      </c>
      <c r="D309" s="153">
        <f t="shared" si="27"/>
        <v>80.694945848375454</v>
      </c>
      <c r="E309" s="154"/>
    </row>
    <row r="310" spans="1:5" ht="54.75" customHeight="1" x14ac:dyDescent="0.25">
      <c r="A310" s="37" t="s">
        <v>227</v>
      </c>
      <c r="B310" s="153">
        <v>0</v>
      </c>
      <c r="C310" s="153">
        <v>0</v>
      </c>
      <c r="D310" s="153">
        <v>0</v>
      </c>
      <c r="E310" s="157" t="s">
        <v>660</v>
      </c>
    </row>
    <row r="311" spans="1:5" ht="16.5" x14ac:dyDescent="0.25">
      <c r="A311" s="154" t="s">
        <v>14</v>
      </c>
      <c r="B311" s="153">
        <v>0</v>
      </c>
      <c r="C311" s="153">
        <v>0</v>
      </c>
      <c r="D311" s="153">
        <v>0</v>
      </c>
      <c r="E311" s="154"/>
    </row>
    <row r="312" spans="1:5" ht="105.75" customHeight="1" x14ac:dyDescent="0.25">
      <c r="A312" s="154" t="s">
        <v>228</v>
      </c>
      <c r="B312" s="153">
        <f>B313</f>
        <v>126</v>
      </c>
      <c r="C312" s="153">
        <f>C313</f>
        <v>126</v>
      </c>
      <c r="D312" s="153">
        <f t="shared" si="27"/>
        <v>100</v>
      </c>
      <c r="E312" s="154" t="s">
        <v>229</v>
      </c>
    </row>
    <row r="313" spans="1:5" ht="16.5" x14ac:dyDescent="0.25">
      <c r="A313" s="154" t="s">
        <v>14</v>
      </c>
      <c r="B313" s="153">
        <v>126</v>
      </c>
      <c r="C313" s="153">
        <v>126</v>
      </c>
      <c r="D313" s="153">
        <f t="shared" si="27"/>
        <v>100</v>
      </c>
      <c r="E313" s="154"/>
    </row>
    <row r="314" spans="1:5" ht="129.75" customHeight="1" x14ac:dyDescent="0.25">
      <c r="A314" s="154" t="s">
        <v>230</v>
      </c>
      <c r="B314" s="153">
        <f>B315</f>
        <v>315</v>
      </c>
      <c r="C314" s="153">
        <f>C315</f>
        <v>315</v>
      </c>
      <c r="D314" s="153">
        <f t="shared" si="27"/>
        <v>100</v>
      </c>
      <c r="E314" s="154" t="s">
        <v>231</v>
      </c>
    </row>
    <row r="315" spans="1:5" ht="16.5" x14ac:dyDescent="0.25">
      <c r="A315" s="154" t="s">
        <v>14</v>
      </c>
      <c r="B315" s="153">
        <v>315</v>
      </c>
      <c r="C315" s="153">
        <v>315</v>
      </c>
      <c r="D315" s="153">
        <f t="shared" si="27"/>
        <v>100</v>
      </c>
      <c r="E315" s="154"/>
    </row>
    <row r="316" spans="1:5" ht="33" x14ac:dyDescent="0.25">
      <c r="A316" s="27" t="s">
        <v>232</v>
      </c>
      <c r="B316" s="12">
        <f>B317+B320+B322+B324+B326+B328+B330</f>
        <v>8623</v>
      </c>
      <c r="C316" s="12">
        <f>C317+C320+C322+C324+C326+C328+C330</f>
        <v>8545.74</v>
      </c>
      <c r="D316" s="12">
        <f t="shared" si="27"/>
        <v>99.104024121535431</v>
      </c>
      <c r="E316" s="27"/>
    </row>
    <row r="317" spans="1:5" ht="353.25" customHeight="1" x14ac:dyDescent="0.25">
      <c r="A317" s="154" t="s">
        <v>233</v>
      </c>
      <c r="B317" s="153">
        <f>B318+B319</f>
        <v>7875</v>
      </c>
      <c r="C317" s="153">
        <f>C318+C319</f>
        <v>7823.37</v>
      </c>
      <c r="D317" s="153">
        <f>C317/B317*100</f>
        <v>99.344380952380945</v>
      </c>
      <c r="E317" s="154" t="s">
        <v>234</v>
      </c>
    </row>
    <row r="318" spans="1:5" ht="18.75" customHeight="1" x14ac:dyDescent="0.25">
      <c r="A318" s="154" t="s">
        <v>11</v>
      </c>
      <c r="B318" s="153">
        <v>5978.5</v>
      </c>
      <c r="C318" s="153">
        <v>5978.5</v>
      </c>
      <c r="D318" s="153">
        <f>C318/B318*100</f>
        <v>100</v>
      </c>
      <c r="E318" s="27"/>
    </row>
    <row r="319" spans="1:5" ht="16.5" x14ac:dyDescent="0.25">
      <c r="A319" s="154" t="s">
        <v>14</v>
      </c>
      <c r="B319" s="153">
        <v>1896.5</v>
      </c>
      <c r="C319" s="153">
        <v>1844.87</v>
      </c>
      <c r="D319" s="153">
        <f>C319/B319*100</f>
        <v>97.277616662272607</v>
      </c>
      <c r="E319" s="27"/>
    </row>
    <row r="320" spans="1:5" ht="99" x14ac:dyDescent="0.25">
      <c r="A320" s="154" t="s">
        <v>235</v>
      </c>
      <c r="B320" s="153">
        <f>B321</f>
        <v>132.80000000000001</v>
      </c>
      <c r="C320" s="153">
        <f>C321</f>
        <v>107.17</v>
      </c>
      <c r="D320" s="153">
        <f t="shared" si="27"/>
        <v>80.700301204819269</v>
      </c>
      <c r="E320" s="154" t="s">
        <v>236</v>
      </c>
    </row>
    <row r="321" spans="1:5" ht="16.5" x14ac:dyDescent="0.25">
      <c r="A321" s="154" t="s">
        <v>14</v>
      </c>
      <c r="B321" s="153">
        <v>132.80000000000001</v>
      </c>
      <c r="C321" s="153">
        <v>107.17</v>
      </c>
      <c r="D321" s="153">
        <f t="shared" si="27"/>
        <v>80.700301204819269</v>
      </c>
      <c r="E321" s="154"/>
    </row>
    <row r="322" spans="1:5" ht="33" x14ac:dyDescent="0.25">
      <c r="A322" s="154" t="s">
        <v>237</v>
      </c>
      <c r="B322" s="153">
        <f>B323</f>
        <v>158</v>
      </c>
      <c r="C322" s="153">
        <f>C323</f>
        <v>158</v>
      </c>
      <c r="D322" s="153">
        <f t="shared" si="27"/>
        <v>100</v>
      </c>
      <c r="E322" s="154" t="s">
        <v>238</v>
      </c>
    </row>
    <row r="323" spans="1:5" ht="16.5" x14ac:dyDescent="0.25">
      <c r="A323" s="154" t="s">
        <v>14</v>
      </c>
      <c r="B323" s="153">
        <v>158</v>
      </c>
      <c r="C323" s="153">
        <v>158</v>
      </c>
      <c r="D323" s="153">
        <f t="shared" si="27"/>
        <v>100</v>
      </c>
      <c r="E323" s="154"/>
    </row>
    <row r="324" spans="1:5" ht="66" x14ac:dyDescent="0.25">
      <c r="A324" s="154" t="s">
        <v>239</v>
      </c>
      <c r="B324" s="153">
        <f>B325</f>
        <v>17.5</v>
      </c>
      <c r="C324" s="153">
        <f>C325</f>
        <v>17.5</v>
      </c>
      <c r="D324" s="153">
        <f t="shared" si="27"/>
        <v>100</v>
      </c>
      <c r="E324" s="38" t="s">
        <v>240</v>
      </c>
    </row>
    <row r="325" spans="1:5" ht="16.5" x14ac:dyDescent="0.25">
      <c r="A325" s="154" t="s">
        <v>14</v>
      </c>
      <c r="B325" s="153">
        <v>17.5</v>
      </c>
      <c r="C325" s="153">
        <v>17.5</v>
      </c>
      <c r="D325" s="153">
        <f t="shared" si="27"/>
        <v>100</v>
      </c>
      <c r="E325" s="154"/>
    </row>
    <row r="326" spans="1:5" ht="110.25" customHeight="1" x14ac:dyDescent="0.25">
      <c r="A326" s="154" t="s">
        <v>241</v>
      </c>
      <c r="B326" s="153">
        <f>B327</f>
        <v>77.2</v>
      </c>
      <c r="C326" s="153">
        <f>C327</f>
        <v>77.2</v>
      </c>
      <c r="D326" s="153">
        <f t="shared" si="27"/>
        <v>100</v>
      </c>
      <c r="E326" s="154" t="s">
        <v>242</v>
      </c>
    </row>
    <row r="327" spans="1:5" ht="16.5" x14ac:dyDescent="0.25">
      <c r="A327" s="154" t="s">
        <v>14</v>
      </c>
      <c r="B327" s="153">
        <v>77.2</v>
      </c>
      <c r="C327" s="153">
        <v>77.2</v>
      </c>
      <c r="D327" s="153">
        <f t="shared" si="27"/>
        <v>100</v>
      </c>
      <c r="E327" s="154"/>
    </row>
    <row r="328" spans="1:5" ht="105" customHeight="1" x14ac:dyDescent="0.25">
      <c r="A328" s="152" t="s">
        <v>243</v>
      </c>
      <c r="B328" s="153">
        <f>B329</f>
        <v>60</v>
      </c>
      <c r="C328" s="153">
        <f>C329</f>
        <v>60</v>
      </c>
      <c r="D328" s="153">
        <f t="shared" si="27"/>
        <v>100</v>
      </c>
      <c r="E328" s="154" t="s">
        <v>244</v>
      </c>
    </row>
    <row r="329" spans="1:5" ht="16.5" x14ac:dyDescent="0.25">
      <c r="A329" s="154" t="s">
        <v>14</v>
      </c>
      <c r="B329" s="153">
        <v>60</v>
      </c>
      <c r="C329" s="153">
        <v>60</v>
      </c>
      <c r="D329" s="153">
        <f t="shared" si="27"/>
        <v>100</v>
      </c>
      <c r="E329" s="154"/>
    </row>
    <row r="330" spans="1:5" ht="155.25" customHeight="1" x14ac:dyDescent="0.25">
      <c r="A330" s="152" t="s">
        <v>245</v>
      </c>
      <c r="B330" s="153">
        <f>B331</f>
        <v>302.5</v>
      </c>
      <c r="C330" s="153">
        <f>C331</f>
        <v>302.5</v>
      </c>
      <c r="D330" s="153">
        <f t="shared" si="27"/>
        <v>100</v>
      </c>
      <c r="E330" s="154" t="s">
        <v>246</v>
      </c>
    </row>
    <row r="331" spans="1:5" ht="16.5" x14ac:dyDescent="0.25">
      <c r="A331" s="154" t="s">
        <v>14</v>
      </c>
      <c r="B331" s="153">
        <v>302.5</v>
      </c>
      <c r="C331" s="153">
        <v>302.5</v>
      </c>
      <c r="D331" s="153">
        <f t="shared" si="27"/>
        <v>100</v>
      </c>
      <c r="E331" s="154"/>
    </row>
    <row r="332" spans="1:5" s="132" customFormat="1" ht="70.5" customHeight="1" x14ac:dyDescent="0.25">
      <c r="A332" s="27" t="s">
        <v>247</v>
      </c>
      <c r="B332" s="12">
        <f>B333+B340</f>
        <v>863.89999999999986</v>
      </c>
      <c r="C332" s="12">
        <f>C333+C340</f>
        <v>848.68000000000006</v>
      </c>
      <c r="D332" s="12">
        <f t="shared" si="27"/>
        <v>98.23822201643712</v>
      </c>
      <c r="E332" s="27"/>
    </row>
    <row r="333" spans="1:5" ht="49.5" x14ac:dyDescent="0.25">
      <c r="A333" s="27" t="s">
        <v>248</v>
      </c>
      <c r="B333" s="12">
        <f>B334+B336+B338</f>
        <v>453.19999999999993</v>
      </c>
      <c r="C333" s="12">
        <f>C334+C336+C338</f>
        <v>438.08</v>
      </c>
      <c r="D333" s="12">
        <f t="shared" si="27"/>
        <v>96.663724624889682</v>
      </c>
      <c r="E333" s="27"/>
    </row>
    <row r="334" spans="1:5" ht="192.75" customHeight="1" x14ac:dyDescent="0.25">
      <c r="A334" s="154" t="s">
        <v>249</v>
      </c>
      <c r="B334" s="153">
        <f>B335</f>
        <v>222.7</v>
      </c>
      <c r="C334" s="153">
        <f>C335</f>
        <v>222.7</v>
      </c>
      <c r="D334" s="153">
        <f t="shared" si="27"/>
        <v>100</v>
      </c>
      <c r="E334" s="154" t="s">
        <v>250</v>
      </c>
    </row>
    <row r="335" spans="1:5" ht="16.5" x14ac:dyDescent="0.25">
      <c r="A335" s="154" t="s">
        <v>14</v>
      </c>
      <c r="B335" s="153">
        <v>222.7</v>
      </c>
      <c r="C335" s="153">
        <v>222.7</v>
      </c>
      <c r="D335" s="153">
        <f t="shared" si="27"/>
        <v>100</v>
      </c>
      <c r="E335" s="154"/>
    </row>
    <row r="336" spans="1:5" ht="89.25" customHeight="1" x14ac:dyDescent="0.25">
      <c r="A336" s="154" t="s">
        <v>251</v>
      </c>
      <c r="B336" s="153">
        <f>B337</f>
        <v>146.6</v>
      </c>
      <c r="C336" s="153">
        <f>C337</f>
        <v>131.75</v>
      </c>
      <c r="D336" s="153">
        <f t="shared" si="27"/>
        <v>89.870395634379264</v>
      </c>
      <c r="E336" s="154" t="s">
        <v>252</v>
      </c>
    </row>
    <row r="337" spans="1:7" ht="16.5" x14ac:dyDescent="0.25">
      <c r="A337" s="154" t="s">
        <v>14</v>
      </c>
      <c r="B337" s="153">
        <v>146.6</v>
      </c>
      <c r="C337" s="153">
        <v>131.75</v>
      </c>
      <c r="D337" s="153">
        <f t="shared" si="27"/>
        <v>89.870395634379264</v>
      </c>
      <c r="E337" s="154"/>
      <c r="G337" s="26"/>
    </row>
    <row r="338" spans="1:7" ht="250.5" customHeight="1" x14ac:dyDescent="0.25">
      <c r="A338" s="154" t="s">
        <v>253</v>
      </c>
      <c r="B338" s="153">
        <f>B339</f>
        <v>83.9</v>
      </c>
      <c r="C338" s="153">
        <f>C339</f>
        <v>83.63</v>
      </c>
      <c r="D338" s="153">
        <f t="shared" si="27"/>
        <v>99.678188319427875</v>
      </c>
      <c r="E338" s="154" t="s">
        <v>254</v>
      </c>
    </row>
    <row r="339" spans="1:7" ht="16.5" x14ac:dyDescent="0.25">
      <c r="A339" s="154" t="s">
        <v>14</v>
      </c>
      <c r="B339" s="153">
        <v>83.9</v>
      </c>
      <c r="C339" s="153">
        <v>83.63</v>
      </c>
      <c r="D339" s="153">
        <f t="shared" si="27"/>
        <v>99.678188319427875</v>
      </c>
      <c r="E339" s="154"/>
    </row>
    <row r="340" spans="1:7" ht="33" x14ac:dyDescent="0.25">
      <c r="A340" s="40" t="s">
        <v>255</v>
      </c>
      <c r="B340" s="12">
        <f>B341+B343+B347+B351</f>
        <v>410.7</v>
      </c>
      <c r="C340" s="12">
        <f>C341+C343+C347+C351</f>
        <v>410.6</v>
      </c>
      <c r="D340" s="12">
        <f t="shared" si="27"/>
        <v>99.975651327002694</v>
      </c>
      <c r="E340" s="27"/>
    </row>
    <row r="341" spans="1:7" ht="49.5" x14ac:dyDescent="0.25">
      <c r="A341" s="154" t="s">
        <v>256</v>
      </c>
      <c r="B341" s="153">
        <f>B342</f>
        <v>64.2</v>
      </c>
      <c r="C341" s="153">
        <f>C342</f>
        <v>64.2</v>
      </c>
      <c r="D341" s="153">
        <f t="shared" si="27"/>
        <v>100</v>
      </c>
      <c r="E341" s="154" t="s">
        <v>257</v>
      </c>
    </row>
    <row r="342" spans="1:7" ht="16.5" x14ac:dyDescent="0.25">
      <c r="A342" s="154" t="s">
        <v>14</v>
      </c>
      <c r="B342" s="153">
        <v>64.2</v>
      </c>
      <c r="C342" s="153">
        <v>64.2</v>
      </c>
      <c r="D342" s="153">
        <f t="shared" si="27"/>
        <v>100</v>
      </c>
      <c r="E342" s="154"/>
    </row>
    <row r="343" spans="1:7" ht="66" x14ac:dyDescent="0.25">
      <c r="A343" s="154" t="s">
        <v>258</v>
      </c>
      <c r="B343" s="153">
        <f>B344</f>
        <v>77.5</v>
      </c>
      <c r="C343" s="153">
        <f>C344</f>
        <v>77.5</v>
      </c>
      <c r="D343" s="153">
        <f t="shared" si="27"/>
        <v>100</v>
      </c>
      <c r="E343" s="154" t="s">
        <v>259</v>
      </c>
    </row>
    <row r="344" spans="1:7" ht="16.5" x14ac:dyDescent="0.25">
      <c r="A344" s="154" t="s">
        <v>14</v>
      </c>
      <c r="B344" s="153">
        <v>77.5</v>
      </c>
      <c r="C344" s="153">
        <v>77.5</v>
      </c>
      <c r="D344" s="153">
        <f t="shared" si="27"/>
        <v>100</v>
      </c>
      <c r="E344" s="154"/>
    </row>
    <row r="345" spans="1:7" ht="132" x14ac:dyDescent="0.25">
      <c r="A345" s="154" t="s">
        <v>260</v>
      </c>
      <c r="B345" s="153"/>
      <c r="C345" s="153"/>
      <c r="D345" s="153"/>
      <c r="E345" s="154" t="s">
        <v>261</v>
      </c>
    </row>
    <row r="346" spans="1:7" ht="33" customHeight="1" x14ac:dyDescent="0.25">
      <c r="A346" s="154" t="s">
        <v>14</v>
      </c>
      <c r="B346" s="153"/>
      <c r="C346" s="153"/>
      <c r="D346" s="153"/>
      <c r="E346" s="154" t="s">
        <v>262</v>
      </c>
    </row>
    <row r="347" spans="1:7" ht="72" customHeight="1" x14ac:dyDescent="0.25">
      <c r="A347" s="152" t="s">
        <v>263</v>
      </c>
      <c r="B347" s="153">
        <f>B348</f>
        <v>109</v>
      </c>
      <c r="C347" s="153">
        <f>C348</f>
        <v>108.9</v>
      </c>
      <c r="D347" s="153">
        <f t="shared" si="27"/>
        <v>99.908256880733944</v>
      </c>
      <c r="E347" s="154" t="s">
        <v>264</v>
      </c>
    </row>
    <row r="348" spans="1:7" ht="16.5" x14ac:dyDescent="0.25">
      <c r="A348" s="154" t="s">
        <v>14</v>
      </c>
      <c r="B348" s="153">
        <v>109</v>
      </c>
      <c r="C348" s="153">
        <v>108.9</v>
      </c>
      <c r="D348" s="153">
        <f t="shared" si="27"/>
        <v>99.908256880733944</v>
      </c>
      <c r="E348" s="154"/>
    </row>
    <row r="349" spans="1:7" ht="102.75" customHeight="1" x14ac:dyDescent="0.25">
      <c r="A349" s="152" t="s">
        <v>265</v>
      </c>
      <c r="B349" s="153"/>
      <c r="C349" s="153"/>
      <c r="D349" s="153"/>
      <c r="E349" s="154" t="s">
        <v>266</v>
      </c>
    </row>
    <row r="350" spans="1:7" ht="39" customHeight="1" x14ac:dyDescent="0.25">
      <c r="A350" s="154" t="s">
        <v>14</v>
      </c>
      <c r="B350" s="153"/>
      <c r="C350" s="153"/>
      <c r="D350" s="153"/>
      <c r="E350" s="154" t="s">
        <v>262</v>
      </c>
    </row>
    <row r="351" spans="1:7" ht="104.25" customHeight="1" x14ac:dyDescent="0.25">
      <c r="A351" s="154" t="s">
        <v>267</v>
      </c>
      <c r="B351" s="153">
        <f>B352</f>
        <v>160</v>
      </c>
      <c r="C351" s="153">
        <f>C352</f>
        <v>160</v>
      </c>
      <c r="D351" s="153">
        <f t="shared" si="27"/>
        <v>100</v>
      </c>
      <c r="E351" s="154" t="s">
        <v>268</v>
      </c>
    </row>
    <row r="352" spans="1:7" ht="16.5" x14ac:dyDescent="0.25">
      <c r="A352" s="154" t="s">
        <v>14</v>
      </c>
      <c r="B352" s="153">
        <v>160</v>
      </c>
      <c r="C352" s="153">
        <v>160</v>
      </c>
      <c r="D352" s="153">
        <f t="shared" si="27"/>
        <v>100</v>
      </c>
      <c r="E352" s="154"/>
    </row>
    <row r="353" spans="1:5" ht="204.75" customHeight="1" x14ac:dyDescent="0.25">
      <c r="A353" s="154" t="s">
        <v>269</v>
      </c>
      <c r="B353" s="153"/>
      <c r="C353" s="153"/>
      <c r="D353" s="153"/>
      <c r="E353" s="154" t="s">
        <v>270</v>
      </c>
    </row>
    <row r="354" spans="1:5" ht="16.5" x14ac:dyDescent="0.25">
      <c r="A354" s="154" t="s">
        <v>14</v>
      </c>
      <c r="B354" s="153"/>
      <c r="C354" s="153"/>
      <c r="D354" s="153"/>
      <c r="E354" s="154"/>
    </row>
    <row r="355" spans="1:5" s="132" customFormat="1" ht="93.75" customHeight="1" x14ac:dyDescent="0.25">
      <c r="A355" s="27" t="s">
        <v>606</v>
      </c>
      <c r="B355" s="12">
        <f>B356</f>
        <v>9748.0999999999985</v>
      </c>
      <c r="C355" s="12">
        <f>C356</f>
        <v>9668.58</v>
      </c>
      <c r="D355" s="12">
        <f t="shared" ref="D355:D360" si="28">C355/B355*100</f>
        <v>99.18425128999499</v>
      </c>
      <c r="E355" s="27"/>
    </row>
    <row r="356" spans="1:5" ht="60" customHeight="1" x14ac:dyDescent="0.25">
      <c r="A356" s="40" t="s">
        <v>271</v>
      </c>
      <c r="B356" s="12">
        <f>B357+B360</f>
        <v>9748.0999999999985</v>
      </c>
      <c r="C356" s="12">
        <f>C357+C360</f>
        <v>9668.58</v>
      </c>
      <c r="D356" s="12">
        <f t="shared" si="28"/>
        <v>99.18425128999499</v>
      </c>
      <c r="E356" s="27"/>
    </row>
    <row r="357" spans="1:5" ht="301.5" customHeight="1" x14ac:dyDescent="0.25">
      <c r="A357" s="154" t="s">
        <v>272</v>
      </c>
      <c r="B357" s="153">
        <f>B358+B359</f>
        <v>7002.9</v>
      </c>
      <c r="C357" s="153">
        <f>C358+C359</f>
        <v>7000.75</v>
      </c>
      <c r="D357" s="153">
        <f t="shared" si="28"/>
        <v>99.969298433506125</v>
      </c>
      <c r="E357" s="154" t="s">
        <v>273</v>
      </c>
    </row>
    <row r="358" spans="1:5" ht="16.5" x14ac:dyDescent="0.25">
      <c r="A358" s="154" t="s">
        <v>57</v>
      </c>
      <c r="B358" s="153">
        <v>4315.3999999999996</v>
      </c>
      <c r="C358" s="153">
        <v>4315.3999999999996</v>
      </c>
      <c r="D358" s="153">
        <f t="shared" si="28"/>
        <v>100</v>
      </c>
      <c r="E358" s="154"/>
    </row>
    <row r="359" spans="1:5" ht="16.5" x14ac:dyDescent="0.25">
      <c r="A359" s="154" t="s">
        <v>11</v>
      </c>
      <c r="B359" s="153">
        <v>2687.5</v>
      </c>
      <c r="C359" s="153">
        <v>2685.35</v>
      </c>
      <c r="D359" s="153">
        <f t="shared" si="28"/>
        <v>99.92</v>
      </c>
      <c r="E359" s="154"/>
    </row>
    <row r="360" spans="1:5" ht="117.75" customHeight="1" x14ac:dyDescent="0.25">
      <c r="A360" s="154" t="s">
        <v>274</v>
      </c>
      <c r="B360" s="153">
        <f>B361</f>
        <v>2745.2</v>
      </c>
      <c r="C360" s="153">
        <f>C361</f>
        <v>2667.83</v>
      </c>
      <c r="D360" s="153">
        <f t="shared" si="28"/>
        <v>97.181626111030155</v>
      </c>
      <c r="E360" s="154" t="s">
        <v>275</v>
      </c>
    </row>
    <row r="361" spans="1:5" ht="16.5" x14ac:dyDescent="0.25">
      <c r="A361" s="154" t="s">
        <v>14</v>
      </c>
      <c r="B361" s="153">
        <v>2745.2</v>
      </c>
      <c r="C361" s="153">
        <v>2667.83</v>
      </c>
      <c r="D361" s="153">
        <f t="shared" si="27"/>
        <v>97.181626111030155</v>
      </c>
      <c r="E361" s="154"/>
    </row>
    <row r="362" spans="1:5" ht="18.75" customHeight="1" x14ac:dyDescent="0.25">
      <c r="A362" s="39" t="s">
        <v>32</v>
      </c>
      <c r="B362" s="9">
        <f>B297+B332+B355</f>
        <v>23851.299999999996</v>
      </c>
      <c r="C362" s="9">
        <f>C297+C332+C355</f>
        <v>23573.82</v>
      </c>
      <c r="D362" s="9">
        <f t="shared" si="27"/>
        <v>98.836625257323519</v>
      </c>
      <c r="E362" s="39"/>
    </row>
    <row r="363" spans="1:5" ht="18.75" customHeight="1" x14ac:dyDescent="0.25">
      <c r="A363" s="154" t="s">
        <v>57</v>
      </c>
      <c r="B363" s="153">
        <v>4321.5</v>
      </c>
      <c r="C363" s="153">
        <v>4321.5</v>
      </c>
      <c r="D363" s="153">
        <f>C363/B363*100</f>
        <v>100</v>
      </c>
      <c r="E363" s="27"/>
    </row>
    <row r="364" spans="1:5" ht="18.75" customHeight="1" x14ac:dyDescent="0.25">
      <c r="A364" s="41" t="s">
        <v>11</v>
      </c>
      <c r="B364" s="153">
        <v>12103.8</v>
      </c>
      <c r="C364" s="153">
        <v>12017.73</v>
      </c>
      <c r="D364" s="153">
        <f t="shared" si="27"/>
        <v>99.288901006295546</v>
      </c>
      <c r="E364" s="27"/>
    </row>
    <row r="365" spans="1:5" ht="18.75" customHeight="1" x14ac:dyDescent="0.25">
      <c r="A365" s="154" t="s">
        <v>14</v>
      </c>
      <c r="B365" s="153">
        <v>7426</v>
      </c>
      <c r="C365" s="153">
        <v>7234.59</v>
      </c>
      <c r="D365" s="153">
        <f t="shared" si="27"/>
        <v>97.422434688930778</v>
      </c>
      <c r="E365" s="27"/>
    </row>
    <row r="366" spans="1:5" ht="23.25" customHeight="1" x14ac:dyDescent="0.25">
      <c r="A366" s="161" t="s">
        <v>634</v>
      </c>
      <c r="B366" s="161"/>
      <c r="C366" s="161"/>
      <c r="D366" s="161"/>
      <c r="E366" s="161"/>
    </row>
    <row r="367" spans="1:5" ht="84.75" customHeight="1" x14ac:dyDescent="0.25">
      <c r="A367" s="6" t="s">
        <v>1</v>
      </c>
      <c r="B367" s="7" t="s">
        <v>2</v>
      </c>
      <c r="C367" s="7" t="s">
        <v>33</v>
      </c>
      <c r="D367" s="7" t="s">
        <v>34</v>
      </c>
      <c r="E367" s="6" t="s">
        <v>5</v>
      </c>
    </row>
    <row r="368" spans="1:5" s="44" customFormat="1" ht="114" customHeight="1" x14ac:dyDescent="0.25">
      <c r="A368" s="134" t="s">
        <v>276</v>
      </c>
      <c r="B368" s="11">
        <f>B369+B386+B391</f>
        <v>169786.46</v>
      </c>
      <c r="C368" s="11">
        <f>C369+C386+C391</f>
        <v>168762.69</v>
      </c>
      <c r="D368" s="97">
        <f>C368/B368*100</f>
        <v>99.39702494533428</v>
      </c>
      <c r="E368" s="135"/>
    </row>
    <row r="369" spans="1:5" ht="66" x14ac:dyDescent="0.25">
      <c r="A369" s="27" t="s">
        <v>277</v>
      </c>
      <c r="B369" s="96">
        <f>B370+B372+B373+B376+B379+B382+B384</f>
        <v>135424.26</v>
      </c>
      <c r="C369" s="96">
        <f>C370+C372+C373+C376+C379+C382+C384</f>
        <v>135344.42000000001</v>
      </c>
      <c r="D369" s="97">
        <f>C369/B369*100</f>
        <v>99.941044536628823</v>
      </c>
      <c r="E369" s="27"/>
    </row>
    <row r="370" spans="1:5" ht="49.5" x14ac:dyDescent="0.25">
      <c r="A370" s="152" t="s">
        <v>278</v>
      </c>
      <c r="B370" s="155">
        <f>B371</f>
        <v>54486.559999999998</v>
      </c>
      <c r="C370" s="155">
        <f>C371</f>
        <v>54484.639999999999</v>
      </c>
      <c r="D370" s="155">
        <f>C370/B370*100</f>
        <v>99.996476195230528</v>
      </c>
      <c r="E370" s="154" t="s">
        <v>279</v>
      </c>
    </row>
    <row r="371" spans="1:5" ht="16.5" x14ac:dyDescent="0.25">
      <c r="A371" s="152" t="s">
        <v>14</v>
      </c>
      <c r="B371" s="155">
        <v>54486.559999999998</v>
      </c>
      <c r="C371" s="155">
        <v>54484.639999999999</v>
      </c>
      <c r="D371" s="155">
        <f>C371/B371*100</f>
        <v>99.996476195230528</v>
      </c>
      <c r="E371" s="154"/>
    </row>
    <row r="372" spans="1:5" ht="49.5" x14ac:dyDescent="0.25">
      <c r="A372" s="152" t="s">
        <v>280</v>
      </c>
      <c r="B372" s="153">
        <v>0</v>
      </c>
      <c r="C372" s="153">
        <v>0</v>
      </c>
      <c r="D372" s="155">
        <v>0</v>
      </c>
      <c r="E372" s="152" t="s">
        <v>281</v>
      </c>
    </row>
    <row r="373" spans="1:5" ht="144.75" customHeight="1" x14ac:dyDescent="0.25">
      <c r="A373" s="152" t="s">
        <v>282</v>
      </c>
      <c r="B373" s="153">
        <f>B374+B375</f>
        <v>4040.5</v>
      </c>
      <c r="C373" s="153">
        <f>C374+C375</f>
        <v>4040.5</v>
      </c>
      <c r="D373" s="155">
        <f t="shared" ref="D373:D397" si="29">C373/B373*100</f>
        <v>100</v>
      </c>
      <c r="E373" s="152" t="s">
        <v>283</v>
      </c>
    </row>
    <row r="374" spans="1:5" ht="16.5" x14ac:dyDescent="0.25">
      <c r="A374" s="152" t="s">
        <v>11</v>
      </c>
      <c r="B374" s="153">
        <v>4000</v>
      </c>
      <c r="C374" s="153">
        <v>4000</v>
      </c>
      <c r="D374" s="155">
        <f t="shared" si="29"/>
        <v>100</v>
      </c>
      <c r="E374" s="152"/>
    </row>
    <row r="375" spans="1:5" ht="16.5" x14ac:dyDescent="0.25">
      <c r="A375" s="152" t="s">
        <v>14</v>
      </c>
      <c r="B375" s="153">
        <v>40.5</v>
      </c>
      <c r="C375" s="153">
        <v>40.5</v>
      </c>
      <c r="D375" s="155">
        <f t="shared" si="29"/>
        <v>100</v>
      </c>
      <c r="E375" s="152"/>
    </row>
    <row r="376" spans="1:5" ht="409.5" customHeight="1" x14ac:dyDescent="0.25">
      <c r="A376" s="152" t="s">
        <v>284</v>
      </c>
      <c r="B376" s="153">
        <f>B377+B378</f>
        <v>25872.6</v>
      </c>
      <c r="C376" s="153">
        <f>C377+C378</f>
        <v>25872.55</v>
      </c>
      <c r="D376" s="155">
        <f t="shared" si="29"/>
        <v>99.999806745359948</v>
      </c>
      <c r="E376" s="152" t="s">
        <v>285</v>
      </c>
    </row>
    <row r="377" spans="1:5" ht="16.5" x14ac:dyDescent="0.25">
      <c r="A377" s="152" t="s">
        <v>14</v>
      </c>
      <c r="B377" s="153">
        <v>0.6</v>
      </c>
      <c r="C377" s="153">
        <v>0.55000000000000004</v>
      </c>
      <c r="D377" s="155">
        <f t="shared" si="29"/>
        <v>91.666666666666671</v>
      </c>
      <c r="E377" s="152"/>
    </row>
    <row r="378" spans="1:5" ht="16.5" x14ac:dyDescent="0.25">
      <c r="A378" s="152" t="s">
        <v>43</v>
      </c>
      <c r="B378" s="153">
        <v>25872</v>
      </c>
      <c r="C378" s="153">
        <v>25872</v>
      </c>
      <c r="D378" s="155">
        <f t="shared" si="29"/>
        <v>100</v>
      </c>
      <c r="E378" s="152"/>
    </row>
    <row r="379" spans="1:5" ht="378.75" customHeight="1" x14ac:dyDescent="0.25">
      <c r="A379" s="152" t="s">
        <v>286</v>
      </c>
      <c r="B379" s="153">
        <f>B380+B381</f>
        <v>44566</v>
      </c>
      <c r="C379" s="153">
        <f>C380+C381</f>
        <v>44489.94</v>
      </c>
      <c r="D379" s="153">
        <f t="shared" si="29"/>
        <v>99.829331777588308</v>
      </c>
      <c r="E379" s="152" t="s">
        <v>287</v>
      </c>
    </row>
    <row r="380" spans="1:5" ht="16.5" x14ac:dyDescent="0.25">
      <c r="A380" s="152" t="s">
        <v>14</v>
      </c>
      <c r="B380" s="153">
        <v>156</v>
      </c>
      <c r="C380" s="153">
        <v>79.94</v>
      </c>
      <c r="D380" s="153">
        <f t="shared" si="29"/>
        <v>51.243589743589745</v>
      </c>
      <c r="E380" s="152"/>
    </row>
    <row r="381" spans="1:5" ht="16.5" x14ac:dyDescent="0.25">
      <c r="A381" s="152" t="s">
        <v>43</v>
      </c>
      <c r="B381" s="153">
        <v>44410</v>
      </c>
      <c r="C381" s="153">
        <v>44410</v>
      </c>
      <c r="D381" s="153">
        <f t="shared" si="29"/>
        <v>100</v>
      </c>
      <c r="E381" s="152"/>
    </row>
    <row r="382" spans="1:5" ht="49.5" x14ac:dyDescent="0.25">
      <c r="A382" s="152" t="s">
        <v>288</v>
      </c>
      <c r="B382" s="153">
        <f>B383</f>
        <v>5860</v>
      </c>
      <c r="C382" s="153">
        <f>C383</f>
        <v>5860</v>
      </c>
      <c r="D382" s="153">
        <f t="shared" si="29"/>
        <v>100</v>
      </c>
      <c r="E382" s="152"/>
    </row>
    <row r="383" spans="1:5" ht="16.5" x14ac:dyDescent="0.25">
      <c r="A383" s="152" t="s">
        <v>11</v>
      </c>
      <c r="B383" s="153">
        <v>5860</v>
      </c>
      <c r="C383" s="153">
        <v>5860</v>
      </c>
      <c r="D383" s="153">
        <f t="shared" si="29"/>
        <v>100</v>
      </c>
      <c r="E383" s="152"/>
    </row>
    <row r="384" spans="1:5" ht="49.5" x14ac:dyDescent="0.25">
      <c r="A384" s="152" t="s">
        <v>289</v>
      </c>
      <c r="B384" s="153">
        <f>B385</f>
        <v>598.6</v>
      </c>
      <c r="C384" s="153">
        <f>C385</f>
        <v>596.79</v>
      </c>
      <c r="D384" s="153">
        <f t="shared" si="29"/>
        <v>99.697627798195782</v>
      </c>
      <c r="E384" s="152"/>
    </row>
    <row r="385" spans="1:5" ht="16.5" x14ac:dyDescent="0.25">
      <c r="A385" s="152" t="s">
        <v>14</v>
      </c>
      <c r="B385" s="153">
        <v>598.6</v>
      </c>
      <c r="C385" s="153">
        <v>596.79</v>
      </c>
      <c r="D385" s="153">
        <f t="shared" si="29"/>
        <v>99.697627798195782</v>
      </c>
      <c r="E385" s="152"/>
    </row>
    <row r="386" spans="1:5" s="20" customFormat="1" ht="33" x14ac:dyDescent="0.25">
      <c r="A386" s="27" t="s">
        <v>290</v>
      </c>
      <c r="B386" s="12">
        <f>B387+B389</f>
        <v>30040.9</v>
      </c>
      <c r="C386" s="12">
        <f>C387+C389</f>
        <v>29336.97</v>
      </c>
      <c r="D386" s="97">
        <f t="shared" si="29"/>
        <v>97.656761282118708</v>
      </c>
      <c r="E386" s="27"/>
    </row>
    <row r="387" spans="1:5" ht="45" customHeight="1" x14ac:dyDescent="0.25">
      <c r="A387" s="152" t="s">
        <v>291</v>
      </c>
      <c r="B387" s="153">
        <f>B388</f>
        <v>15596.7</v>
      </c>
      <c r="C387" s="153">
        <f>C388</f>
        <v>14892.79</v>
      </c>
      <c r="D387" s="153">
        <f t="shared" si="29"/>
        <v>95.486801695230412</v>
      </c>
      <c r="E387" s="154" t="s">
        <v>292</v>
      </c>
    </row>
    <row r="388" spans="1:5" ht="16.5" x14ac:dyDescent="0.25">
      <c r="A388" s="152" t="s">
        <v>14</v>
      </c>
      <c r="B388" s="153">
        <v>15596.7</v>
      </c>
      <c r="C388" s="153">
        <v>14892.79</v>
      </c>
      <c r="D388" s="153">
        <f>C388/B388*100</f>
        <v>95.486801695230412</v>
      </c>
      <c r="E388" s="154"/>
    </row>
    <row r="389" spans="1:5" ht="42.75" customHeight="1" x14ac:dyDescent="0.25">
      <c r="A389" s="152" t="s">
        <v>293</v>
      </c>
      <c r="B389" s="153">
        <f>B390</f>
        <v>14444.2</v>
      </c>
      <c r="C389" s="153">
        <f>C390</f>
        <v>14444.18</v>
      </c>
      <c r="D389" s="153">
        <f t="shared" si="29"/>
        <v>99.999861536118289</v>
      </c>
      <c r="E389" s="154"/>
    </row>
    <row r="390" spans="1:5" ht="16.5" x14ac:dyDescent="0.25">
      <c r="A390" s="152" t="s">
        <v>14</v>
      </c>
      <c r="B390" s="153">
        <v>14444.2</v>
      </c>
      <c r="C390" s="153">
        <v>14444.18</v>
      </c>
      <c r="D390" s="153">
        <f t="shared" si="29"/>
        <v>99.999861536118289</v>
      </c>
      <c r="E390" s="154"/>
    </row>
    <row r="391" spans="1:5" s="20" customFormat="1" ht="33" x14ac:dyDescent="0.25">
      <c r="A391" s="98" t="s">
        <v>294</v>
      </c>
      <c r="B391" s="54">
        <f>B392+B394+B396</f>
        <v>4321.3</v>
      </c>
      <c r="C391" s="54">
        <f>C392+C394+C396</f>
        <v>4081.2999999999997</v>
      </c>
      <c r="D391" s="97">
        <f t="shared" si="29"/>
        <v>94.446115752204179</v>
      </c>
      <c r="E391" s="27"/>
    </row>
    <row r="392" spans="1:5" ht="52.5" customHeight="1" x14ac:dyDescent="0.25">
      <c r="A392" s="152" t="s">
        <v>295</v>
      </c>
      <c r="B392" s="153">
        <f>B393</f>
        <v>2203.1999999999998</v>
      </c>
      <c r="C392" s="153">
        <f>C393</f>
        <v>2203.16</v>
      </c>
      <c r="D392" s="153">
        <f t="shared" si="29"/>
        <v>99.99818445896878</v>
      </c>
      <c r="E392" s="154"/>
    </row>
    <row r="393" spans="1:5" ht="16.5" x14ac:dyDescent="0.25">
      <c r="A393" s="152" t="s">
        <v>14</v>
      </c>
      <c r="B393" s="153">
        <v>2203.1999999999998</v>
      </c>
      <c r="C393" s="153">
        <v>2203.16</v>
      </c>
      <c r="D393" s="153">
        <f t="shared" si="29"/>
        <v>99.99818445896878</v>
      </c>
      <c r="E393" s="154"/>
    </row>
    <row r="394" spans="1:5" ht="62.25" customHeight="1" x14ac:dyDescent="0.25">
      <c r="A394" s="99" t="s">
        <v>296</v>
      </c>
      <c r="B394" s="153">
        <f>B395</f>
        <v>1200.3</v>
      </c>
      <c r="C394" s="153">
        <f>C395</f>
        <v>1118</v>
      </c>
      <c r="D394" s="153">
        <f t="shared" si="29"/>
        <v>93.143380821461307</v>
      </c>
      <c r="E394" s="154" t="s">
        <v>297</v>
      </c>
    </row>
    <row r="395" spans="1:5" ht="16.5" x14ac:dyDescent="0.25">
      <c r="A395" s="99" t="s">
        <v>14</v>
      </c>
      <c r="B395" s="153">
        <v>1200.3</v>
      </c>
      <c r="C395" s="153">
        <v>1118</v>
      </c>
      <c r="D395" s="153">
        <f>C395/B395*100</f>
        <v>93.143380821461307</v>
      </c>
      <c r="E395" s="154"/>
    </row>
    <row r="396" spans="1:5" ht="58.5" customHeight="1" x14ac:dyDescent="0.25">
      <c r="A396" s="152" t="s">
        <v>298</v>
      </c>
      <c r="B396" s="153">
        <f>B397</f>
        <v>917.8</v>
      </c>
      <c r="C396" s="153">
        <f>C397</f>
        <v>760.14</v>
      </c>
      <c r="D396" s="153">
        <f t="shared" si="29"/>
        <v>82.821965569840927</v>
      </c>
      <c r="E396" s="154" t="s">
        <v>299</v>
      </c>
    </row>
    <row r="397" spans="1:5" ht="16.5" x14ac:dyDescent="0.25">
      <c r="A397" s="152" t="s">
        <v>14</v>
      </c>
      <c r="B397" s="153">
        <v>917.8</v>
      </c>
      <c r="C397" s="153">
        <v>760.14</v>
      </c>
      <c r="D397" s="153">
        <f t="shared" si="29"/>
        <v>82.821965569840927</v>
      </c>
      <c r="E397" s="154"/>
    </row>
    <row r="398" spans="1:5" s="44" customFormat="1" ht="82.5" x14ac:dyDescent="0.25">
      <c r="A398" s="134" t="s">
        <v>300</v>
      </c>
      <c r="B398" s="12">
        <f>B399</f>
        <v>1400</v>
      </c>
      <c r="C398" s="12">
        <f>C399</f>
        <v>1400</v>
      </c>
      <c r="D398" s="54">
        <f>C398/B398*100</f>
        <v>100</v>
      </c>
      <c r="E398" s="51"/>
    </row>
    <row r="399" spans="1:5" ht="33" x14ac:dyDescent="0.25">
      <c r="A399" s="98" t="s">
        <v>301</v>
      </c>
      <c r="B399" s="12">
        <f>B400</f>
        <v>1400</v>
      </c>
      <c r="C399" s="12">
        <f>C400</f>
        <v>1400</v>
      </c>
      <c r="D399" s="12">
        <f>D400</f>
        <v>100</v>
      </c>
      <c r="E399" s="10"/>
    </row>
    <row r="400" spans="1:5" ht="172.5" customHeight="1" x14ac:dyDescent="0.25">
      <c r="A400" s="154" t="s">
        <v>302</v>
      </c>
      <c r="B400" s="155">
        <f>B401+B402</f>
        <v>1400</v>
      </c>
      <c r="C400" s="155">
        <f>C401+C402</f>
        <v>1400</v>
      </c>
      <c r="D400" s="155">
        <f t="shared" ref="D400:D406" si="30">C400/B400*100</f>
        <v>100</v>
      </c>
      <c r="E400" s="156" t="s">
        <v>615</v>
      </c>
    </row>
    <row r="401" spans="1:6" ht="16.5" x14ac:dyDescent="0.25">
      <c r="A401" s="154" t="s">
        <v>14</v>
      </c>
      <c r="B401" s="155">
        <v>1000</v>
      </c>
      <c r="C401" s="155">
        <v>1000</v>
      </c>
      <c r="D401" s="155">
        <f t="shared" si="30"/>
        <v>100</v>
      </c>
      <c r="E401" s="156"/>
    </row>
    <row r="402" spans="1:6" ht="16.5" x14ac:dyDescent="0.25">
      <c r="A402" s="154" t="s">
        <v>43</v>
      </c>
      <c r="B402" s="155">
        <v>400</v>
      </c>
      <c r="C402" s="155">
        <v>400</v>
      </c>
      <c r="D402" s="155">
        <f t="shared" si="30"/>
        <v>100</v>
      </c>
      <c r="E402" s="156"/>
    </row>
    <row r="403" spans="1:6" s="44" customFormat="1" ht="33" x14ac:dyDescent="0.25">
      <c r="A403" s="134" t="s">
        <v>303</v>
      </c>
      <c r="B403" s="12">
        <f>B404+B407</f>
        <v>48079.55</v>
      </c>
      <c r="C403" s="12">
        <f>C404+C407</f>
        <v>46505.350000000006</v>
      </c>
      <c r="D403" s="97">
        <f t="shared" si="30"/>
        <v>96.725842899943942</v>
      </c>
      <c r="E403" s="10"/>
    </row>
    <row r="404" spans="1:6" ht="148.5" x14ac:dyDescent="0.25">
      <c r="A404" s="100" t="s">
        <v>304</v>
      </c>
      <c r="B404" s="12">
        <f>B405</f>
        <v>24209.7</v>
      </c>
      <c r="C404" s="12">
        <f>C405</f>
        <v>22937.75</v>
      </c>
      <c r="D404" s="97">
        <f>C404/B404*100</f>
        <v>94.746114160852883</v>
      </c>
      <c r="E404" s="10"/>
    </row>
    <row r="405" spans="1:6" ht="113.25" customHeight="1" x14ac:dyDescent="0.25">
      <c r="A405" s="152" t="s">
        <v>305</v>
      </c>
      <c r="B405" s="153">
        <f>B406</f>
        <v>24209.7</v>
      </c>
      <c r="C405" s="153">
        <f>C406</f>
        <v>22937.75</v>
      </c>
      <c r="D405" s="153">
        <f t="shared" si="30"/>
        <v>94.746114160852883</v>
      </c>
      <c r="E405" s="151" t="s">
        <v>306</v>
      </c>
      <c r="F405" s="26">
        <f>C405-B405</f>
        <v>-1271.9500000000007</v>
      </c>
    </row>
    <row r="406" spans="1:6" ht="16.5" x14ac:dyDescent="0.25">
      <c r="A406" s="152" t="s">
        <v>14</v>
      </c>
      <c r="B406" s="153">
        <v>24209.7</v>
      </c>
      <c r="C406" s="153">
        <v>22937.75</v>
      </c>
      <c r="D406" s="153">
        <f t="shared" si="30"/>
        <v>94.746114160852883</v>
      </c>
      <c r="E406" s="151"/>
    </row>
    <row r="407" spans="1:6" s="20" customFormat="1" ht="120.75" customHeight="1" x14ac:dyDescent="0.25">
      <c r="A407" s="100" t="s">
        <v>307</v>
      </c>
      <c r="B407" s="12">
        <f>B408+B410+B414+B417+B419+B421+B423+B425+B427+B429+B431</f>
        <v>23869.85</v>
      </c>
      <c r="C407" s="12">
        <f>C408+C410+C414+C417+C419+C421+C423+C425+C427+C429+C431</f>
        <v>23567.600000000002</v>
      </c>
      <c r="D407" s="12">
        <f>C407/B407*100</f>
        <v>98.733758276654456</v>
      </c>
      <c r="E407" s="10"/>
    </row>
    <row r="408" spans="1:6" ht="113.25" customHeight="1" x14ac:dyDescent="0.25">
      <c r="A408" s="152" t="s">
        <v>308</v>
      </c>
      <c r="B408" s="153">
        <f>B409</f>
        <v>62.9</v>
      </c>
      <c r="C408" s="153">
        <f>C409</f>
        <v>62.86</v>
      </c>
      <c r="D408" s="153">
        <f>C408/B408*100</f>
        <v>99.936406995230527</v>
      </c>
      <c r="E408" s="151" t="s">
        <v>309</v>
      </c>
    </row>
    <row r="409" spans="1:6" ht="16.5" x14ac:dyDescent="0.25">
      <c r="A409" s="152" t="s">
        <v>14</v>
      </c>
      <c r="B409" s="153">
        <v>62.9</v>
      </c>
      <c r="C409" s="153">
        <v>62.86</v>
      </c>
      <c r="D409" s="153">
        <f>C409/B409*100</f>
        <v>99.936406995230527</v>
      </c>
      <c r="E409" s="151"/>
    </row>
    <row r="410" spans="1:6" ht="15" customHeight="1" x14ac:dyDescent="0.25">
      <c r="A410" s="163" t="s">
        <v>310</v>
      </c>
      <c r="B410" s="164">
        <f>B412+B413</f>
        <v>14197.31</v>
      </c>
      <c r="C410" s="164">
        <f>C412+C413</f>
        <v>13962.83</v>
      </c>
      <c r="D410" s="168">
        <f>C410/B410*100</f>
        <v>98.348419524543743</v>
      </c>
      <c r="E410" s="169" t="s">
        <v>311</v>
      </c>
    </row>
    <row r="411" spans="1:6" ht="348.75" customHeight="1" x14ac:dyDescent="0.25">
      <c r="A411" s="163"/>
      <c r="B411" s="164"/>
      <c r="C411" s="164"/>
      <c r="D411" s="168"/>
      <c r="E411" s="169"/>
    </row>
    <row r="412" spans="1:6" ht="16.5" x14ac:dyDescent="0.25">
      <c r="A412" s="152" t="s">
        <v>14</v>
      </c>
      <c r="B412" s="153">
        <v>1946.5</v>
      </c>
      <c r="C412" s="153">
        <v>1909.83</v>
      </c>
      <c r="D412" s="155">
        <f>C412/B412*100</f>
        <v>98.116105830978668</v>
      </c>
      <c r="E412" s="156"/>
    </row>
    <row r="413" spans="1:6" ht="16.5" x14ac:dyDescent="0.25">
      <c r="A413" s="152" t="s">
        <v>43</v>
      </c>
      <c r="B413" s="153">
        <v>12250.81</v>
      </c>
      <c r="C413" s="153">
        <v>12053</v>
      </c>
      <c r="D413" s="155">
        <f>C413/B413*100</f>
        <v>98.385331255647586</v>
      </c>
      <c r="E413" s="156"/>
    </row>
    <row r="414" spans="1:6" ht="153" customHeight="1" x14ac:dyDescent="0.25">
      <c r="A414" s="152" t="s">
        <v>312</v>
      </c>
      <c r="B414" s="153">
        <f>B415+B416</f>
        <v>398.4</v>
      </c>
      <c r="C414" s="153">
        <f>C415+C416</f>
        <v>398.33000000000004</v>
      </c>
      <c r="D414" s="153">
        <f>C414/B414*100</f>
        <v>99.982429718875522</v>
      </c>
      <c r="E414" s="23"/>
    </row>
    <row r="415" spans="1:6" ht="16.5" x14ac:dyDescent="0.25">
      <c r="A415" s="152" t="s">
        <v>14</v>
      </c>
      <c r="B415" s="153">
        <v>100</v>
      </c>
      <c r="C415" s="153">
        <v>99.98</v>
      </c>
      <c r="D415" s="153">
        <f>C415/B415*100</f>
        <v>99.98</v>
      </c>
      <c r="E415" s="23"/>
    </row>
    <row r="416" spans="1:6" ht="16.5" x14ac:dyDescent="0.25">
      <c r="A416" s="152" t="s">
        <v>43</v>
      </c>
      <c r="B416" s="153">
        <v>298.39999999999998</v>
      </c>
      <c r="C416" s="153">
        <v>298.35000000000002</v>
      </c>
      <c r="D416" s="153">
        <f>C416/B416*100</f>
        <v>99.983243967828429</v>
      </c>
      <c r="E416" s="23"/>
    </row>
    <row r="417" spans="1:5" ht="33" x14ac:dyDescent="0.25">
      <c r="A417" s="152" t="s">
        <v>313</v>
      </c>
      <c r="B417" s="153">
        <f>B418</f>
        <v>50</v>
      </c>
      <c r="C417" s="153">
        <f>C418</f>
        <v>0</v>
      </c>
      <c r="D417" s="153">
        <v>0</v>
      </c>
      <c r="E417" s="23"/>
    </row>
    <row r="418" spans="1:5" ht="16.5" x14ac:dyDescent="0.25">
      <c r="A418" s="152" t="s">
        <v>43</v>
      </c>
      <c r="B418" s="153">
        <v>50</v>
      </c>
      <c r="C418" s="153">
        <v>0</v>
      </c>
      <c r="D418" s="153">
        <f t="shared" ref="D418:D436" si="31">C418/B418*100</f>
        <v>0</v>
      </c>
      <c r="E418" s="151"/>
    </row>
    <row r="419" spans="1:5" ht="63.75" customHeight="1" x14ac:dyDescent="0.25">
      <c r="A419" s="152" t="s">
        <v>314</v>
      </c>
      <c r="B419" s="153">
        <f>B420</f>
        <v>63.3</v>
      </c>
      <c r="C419" s="153">
        <f>C420</f>
        <v>63.3</v>
      </c>
      <c r="D419" s="153">
        <f t="shared" si="31"/>
        <v>100</v>
      </c>
      <c r="E419" s="23"/>
    </row>
    <row r="420" spans="1:5" ht="16.5" x14ac:dyDescent="0.25">
      <c r="A420" s="152" t="s">
        <v>14</v>
      </c>
      <c r="B420" s="153">
        <v>63.3</v>
      </c>
      <c r="C420" s="153">
        <v>63.3</v>
      </c>
      <c r="D420" s="153">
        <f t="shared" si="31"/>
        <v>100</v>
      </c>
      <c r="E420" s="23"/>
    </row>
    <row r="421" spans="1:5" ht="99.75" customHeight="1" x14ac:dyDescent="0.25">
      <c r="A421" s="152" t="s">
        <v>315</v>
      </c>
      <c r="B421" s="153">
        <f>B422</f>
        <v>495</v>
      </c>
      <c r="C421" s="153">
        <f>C422</f>
        <v>495</v>
      </c>
      <c r="D421" s="153">
        <f t="shared" si="31"/>
        <v>100</v>
      </c>
      <c r="E421" s="42"/>
    </row>
    <row r="422" spans="1:5" ht="16.5" x14ac:dyDescent="0.25">
      <c r="A422" s="152" t="s">
        <v>14</v>
      </c>
      <c r="B422" s="153">
        <v>495</v>
      </c>
      <c r="C422" s="153">
        <v>495</v>
      </c>
      <c r="D422" s="153">
        <f t="shared" si="31"/>
        <v>100</v>
      </c>
      <c r="E422" s="152"/>
    </row>
    <row r="423" spans="1:5" ht="71.25" customHeight="1" x14ac:dyDescent="0.25">
      <c r="A423" s="152" t="s">
        <v>316</v>
      </c>
      <c r="B423" s="153">
        <f>B424</f>
        <v>1630.3</v>
      </c>
      <c r="C423" s="153">
        <f>C424</f>
        <v>1619.39</v>
      </c>
      <c r="D423" s="153">
        <f t="shared" si="31"/>
        <v>99.330798012635725</v>
      </c>
      <c r="E423" s="152" t="s">
        <v>317</v>
      </c>
    </row>
    <row r="424" spans="1:5" ht="16.5" x14ac:dyDescent="0.25">
      <c r="A424" s="152" t="s">
        <v>14</v>
      </c>
      <c r="B424" s="153">
        <v>1630.3</v>
      </c>
      <c r="C424" s="153">
        <v>1619.39</v>
      </c>
      <c r="D424" s="153">
        <f t="shared" si="31"/>
        <v>99.330798012635725</v>
      </c>
      <c r="E424" s="152"/>
    </row>
    <row r="425" spans="1:5" ht="90" customHeight="1" x14ac:dyDescent="0.25">
      <c r="A425" s="152" t="s">
        <v>318</v>
      </c>
      <c r="B425" s="153">
        <f>B426</f>
        <v>417.6</v>
      </c>
      <c r="C425" s="153">
        <f>C426</f>
        <v>417.35</v>
      </c>
      <c r="D425" s="153">
        <f t="shared" si="31"/>
        <v>99.940134099616856</v>
      </c>
      <c r="E425" s="42"/>
    </row>
    <row r="426" spans="1:5" ht="16.5" x14ac:dyDescent="0.25">
      <c r="A426" s="152" t="s">
        <v>14</v>
      </c>
      <c r="B426" s="153">
        <v>417.6</v>
      </c>
      <c r="C426" s="153">
        <v>417.35</v>
      </c>
      <c r="D426" s="153">
        <f t="shared" si="31"/>
        <v>99.940134099616856</v>
      </c>
      <c r="E426" s="42"/>
    </row>
    <row r="427" spans="1:5" ht="68.25" customHeight="1" x14ac:dyDescent="0.25">
      <c r="A427" s="152" t="s">
        <v>319</v>
      </c>
      <c r="B427" s="153">
        <f>B428</f>
        <v>5562.84</v>
      </c>
      <c r="C427" s="153">
        <f>C428</f>
        <v>5561.26</v>
      </c>
      <c r="D427" s="153">
        <f t="shared" si="31"/>
        <v>99.971597241696685</v>
      </c>
      <c r="E427" s="23"/>
    </row>
    <row r="428" spans="1:5" ht="16.5" x14ac:dyDescent="0.25">
      <c r="A428" s="152" t="s">
        <v>14</v>
      </c>
      <c r="B428" s="153">
        <v>5562.84</v>
      </c>
      <c r="C428" s="153">
        <v>5561.26</v>
      </c>
      <c r="D428" s="153">
        <f t="shared" si="31"/>
        <v>99.971597241696685</v>
      </c>
      <c r="E428" s="151"/>
    </row>
    <row r="429" spans="1:5" ht="109.5" customHeight="1" x14ac:dyDescent="0.25">
      <c r="A429" s="152" t="s">
        <v>320</v>
      </c>
      <c r="B429" s="153">
        <f>B430</f>
        <v>787.9</v>
      </c>
      <c r="C429" s="153">
        <f>C430</f>
        <v>787.88</v>
      </c>
      <c r="D429" s="153">
        <f t="shared" si="31"/>
        <v>99.997461606802901</v>
      </c>
      <c r="E429" s="152" t="s">
        <v>321</v>
      </c>
    </row>
    <row r="430" spans="1:5" ht="16.5" x14ac:dyDescent="0.25">
      <c r="A430" s="152" t="s">
        <v>14</v>
      </c>
      <c r="B430" s="153">
        <v>787.9</v>
      </c>
      <c r="C430" s="153">
        <v>787.88</v>
      </c>
      <c r="D430" s="153">
        <f t="shared" si="31"/>
        <v>99.997461606802901</v>
      </c>
      <c r="E430" s="152"/>
    </row>
    <row r="431" spans="1:5" ht="62.25" customHeight="1" x14ac:dyDescent="0.25">
      <c r="A431" s="152" t="s">
        <v>322</v>
      </c>
      <c r="B431" s="153">
        <f>B432</f>
        <v>204.3</v>
      </c>
      <c r="C431" s="153">
        <f>C432</f>
        <v>199.4</v>
      </c>
      <c r="D431" s="153">
        <f t="shared" si="31"/>
        <v>97.601566324033286</v>
      </c>
      <c r="E431" s="152" t="s">
        <v>323</v>
      </c>
    </row>
    <row r="432" spans="1:5" ht="16.5" x14ac:dyDescent="0.25">
      <c r="A432" s="152" t="s">
        <v>14</v>
      </c>
      <c r="B432" s="153">
        <v>204.3</v>
      </c>
      <c r="C432" s="153">
        <v>199.4</v>
      </c>
      <c r="D432" s="153">
        <f t="shared" si="31"/>
        <v>97.601566324033286</v>
      </c>
      <c r="E432" s="152"/>
    </row>
    <row r="433" spans="1:5" s="20" customFormat="1" ht="16.5" x14ac:dyDescent="0.25">
      <c r="A433" s="39" t="s">
        <v>32</v>
      </c>
      <c r="B433" s="55">
        <f>B434+B435+B436</f>
        <v>219266.00999999998</v>
      </c>
      <c r="C433" s="55">
        <f>C434+C435+C436</f>
        <v>216668.04</v>
      </c>
      <c r="D433" s="95">
        <f t="shared" si="31"/>
        <v>98.815151513907708</v>
      </c>
      <c r="E433" s="8"/>
    </row>
    <row r="434" spans="1:5" ht="16.5" x14ac:dyDescent="0.25">
      <c r="A434" s="41" t="s">
        <v>11</v>
      </c>
      <c r="B434" s="153">
        <f>B383+B374</f>
        <v>9860</v>
      </c>
      <c r="C434" s="153">
        <f>C383+C374</f>
        <v>9860</v>
      </c>
      <c r="D434" s="101">
        <f t="shared" si="31"/>
        <v>100</v>
      </c>
      <c r="E434" s="151"/>
    </row>
    <row r="435" spans="1:5" s="20" customFormat="1" ht="16.5" x14ac:dyDescent="0.25">
      <c r="A435" s="154" t="s">
        <v>14</v>
      </c>
      <c r="B435" s="155">
        <f>B432+B430+B428+B426+B424+B422+B420+B415+B412+B409+B406+B401+B397+B395+B393+B390+B388+B385+B380+B377+B375+B371</f>
        <v>126124.8</v>
      </c>
      <c r="C435" s="155">
        <f>C432+C430+C428+C426+C424+C422+C420+C415+C412+C409+C406+C401+C397+C395+C393+C390+C388+C385+C380+C377+C375+C371</f>
        <v>123774.69</v>
      </c>
      <c r="D435" s="101">
        <f t="shared" si="31"/>
        <v>98.136678908509666</v>
      </c>
      <c r="E435" s="151"/>
    </row>
    <row r="436" spans="1:5" s="20" customFormat="1" ht="16.5" x14ac:dyDescent="0.25">
      <c r="A436" s="154" t="s">
        <v>43</v>
      </c>
      <c r="B436" s="153">
        <f>B418+B416+B413+B402+B381+B378</f>
        <v>83281.209999999992</v>
      </c>
      <c r="C436" s="153">
        <f>C418+C416+C413+C402+C381+C378</f>
        <v>83033.350000000006</v>
      </c>
      <c r="D436" s="101">
        <f t="shared" si="31"/>
        <v>99.702381845796921</v>
      </c>
      <c r="E436" s="151"/>
    </row>
    <row r="437" spans="1:5" ht="21.75" customHeight="1" x14ac:dyDescent="0.25">
      <c r="A437" s="158" t="s">
        <v>635</v>
      </c>
      <c r="B437" s="158"/>
      <c r="C437" s="158"/>
      <c r="D437" s="158"/>
      <c r="E437" s="158"/>
    </row>
    <row r="438" spans="1:5" s="44" customFormat="1" ht="33" x14ac:dyDescent="0.25">
      <c r="A438" s="75" t="s">
        <v>324</v>
      </c>
      <c r="B438" s="54">
        <f>B439+B460+B471</f>
        <v>83065.26999999999</v>
      </c>
      <c r="C438" s="54">
        <f>C439+C460+C471</f>
        <v>63555.040000000001</v>
      </c>
      <c r="D438" s="54">
        <f>C438/B438*100</f>
        <v>76.512169285671376</v>
      </c>
      <c r="E438" s="27"/>
    </row>
    <row r="439" spans="1:5" s="20" customFormat="1" ht="49.5" x14ac:dyDescent="0.25">
      <c r="A439" s="27" t="s">
        <v>325</v>
      </c>
      <c r="B439" s="12">
        <f>B441+B442+B444+B446+B449+B451+B453+B456+B458</f>
        <v>35092.39</v>
      </c>
      <c r="C439" s="12">
        <f>C441+C442+C444+C446+C449+C451+C453+C456+C458</f>
        <v>35092.400000000001</v>
      </c>
      <c r="D439" s="54">
        <f>C439/B439*100</f>
        <v>100.00002849620672</v>
      </c>
      <c r="E439" s="27"/>
    </row>
    <row r="440" spans="1:5" ht="16.5" x14ac:dyDescent="0.25">
      <c r="A440" s="41" t="s">
        <v>19</v>
      </c>
      <c r="B440" s="30"/>
      <c r="C440" s="53"/>
      <c r="D440" s="53"/>
      <c r="E440" s="27"/>
    </row>
    <row r="441" spans="1:5" s="20" customFormat="1" ht="54" customHeight="1" x14ac:dyDescent="0.25">
      <c r="A441" s="154" t="s">
        <v>326</v>
      </c>
      <c r="B441" s="153">
        <v>0</v>
      </c>
      <c r="C441" s="153">
        <v>0</v>
      </c>
      <c r="D441" s="153">
        <v>0</v>
      </c>
      <c r="E441" s="154" t="s">
        <v>327</v>
      </c>
    </row>
    <row r="442" spans="1:5" s="20" customFormat="1" ht="41.25" customHeight="1" x14ac:dyDescent="0.25">
      <c r="A442" s="37" t="s">
        <v>328</v>
      </c>
      <c r="B442" s="155">
        <f>B443</f>
        <v>19.100000000000001</v>
      </c>
      <c r="C442" s="155">
        <f>C443</f>
        <v>19.100000000000001</v>
      </c>
      <c r="D442" s="153">
        <f t="shared" ref="D442:D460" si="32">C442/B442*100</f>
        <v>100</v>
      </c>
      <c r="E442" s="154" t="s">
        <v>617</v>
      </c>
    </row>
    <row r="443" spans="1:5" s="20" customFormat="1" ht="16.5" x14ac:dyDescent="0.25">
      <c r="A443" s="37" t="s">
        <v>14</v>
      </c>
      <c r="B443" s="155">
        <v>19.100000000000001</v>
      </c>
      <c r="C443" s="155">
        <v>19.100000000000001</v>
      </c>
      <c r="D443" s="153">
        <f t="shared" si="32"/>
        <v>100</v>
      </c>
      <c r="E443" s="154"/>
    </row>
    <row r="444" spans="1:5" s="20" customFormat="1" ht="66" x14ac:dyDescent="0.25">
      <c r="A444" s="37" t="s">
        <v>329</v>
      </c>
      <c r="B444" s="155">
        <f>B445</f>
        <v>12.7</v>
      </c>
      <c r="C444" s="155">
        <f>C445</f>
        <v>12.7</v>
      </c>
      <c r="D444" s="153">
        <f t="shared" si="32"/>
        <v>100</v>
      </c>
      <c r="E444" s="154" t="s">
        <v>330</v>
      </c>
    </row>
    <row r="445" spans="1:5" s="20" customFormat="1" ht="16.5" x14ac:dyDescent="0.25">
      <c r="A445" s="37" t="s">
        <v>14</v>
      </c>
      <c r="B445" s="155">
        <v>12.7</v>
      </c>
      <c r="C445" s="155">
        <v>12.7</v>
      </c>
      <c r="D445" s="153">
        <f t="shared" si="32"/>
        <v>100</v>
      </c>
      <c r="E445" s="154"/>
    </row>
    <row r="446" spans="1:5" s="20" customFormat="1" ht="80.25" customHeight="1" x14ac:dyDescent="0.25">
      <c r="A446" s="37" t="s">
        <v>331</v>
      </c>
      <c r="B446" s="155">
        <f>B447+B448</f>
        <v>725</v>
      </c>
      <c r="C446" s="155">
        <f>C447+C448</f>
        <v>725</v>
      </c>
      <c r="D446" s="153">
        <f t="shared" si="32"/>
        <v>100</v>
      </c>
      <c r="E446" s="166" t="s">
        <v>332</v>
      </c>
    </row>
    <row r="447" spans="1:5" s="20" customFormat="1" ht="16.5" x14ac:dyDescent="0.25">
      <c r="A447" s="37" t="s">
        <v>11</v>
      </c>
      <c r="B447" s="155">
        <v>100.2</v>
      </c>
      <c r="C447" s="155">
        <v>100.2</v>
      </c>
      <c r="D447" s="153">
        <f t="shared" si="32"/>
        <v>100</v>
      </c>
      <c r="E447" s="166"/>
    </row>
    <row r="448" spans="1:5" s="20" customFormat="1" ht="16.5" x14ac:dyDescent="0.25">
      <c r="A448" s="37" t="s">
        <v>14</v>
      </c>
      <c r="B448" s="155">
        <v>624.79999999999995</v>
      </c>
      <c r="C448" s="155">
        <v>624.79999999999995</v>
      </c>
      <c r="D448" s="153">
        <f t="shared" si="32"/>
        <v>100</v>
      </c>
      <c r="E448" s="166"/>
    </row>
    <row r="449" spans="1:5" s="20" customFormat="1" ht="49.5" x14ac:dyDescent="0.25">
      <c r="A449" s="37" t="s">
        <v>333</v>
      </c>
      <c r="B449" s="155">
        <f>B450</f>
        <v>15</v>
      </c>
      <c r="C449" s="155">
        <f>C450</f>
        <v>15</v>
      </c>
      <c r="D449" s="153">
        <f t="shared" si="32"/>
        <v>100</v>
      </c>
      <c r="E449" s="166"/>
    </row>
    <row r="450" spans="1:5" s="20" customFormat="1" ht="16.5" x14ac:dyDescent="0.25">
      <c r="A450" s="37" t="s">
        <v>57</v>
      </c>
      <c r="B450" s="155">
        <v>15</v>
      </c>
      <c r="C450" s="155">
        <v>15</v>
      </c>
      <c r="D450" s="153">
        <f t="shared" si="32"/>
        <v>100</v>
      </c>
      <c r="E450" s="154"/>
    </row>
    <row r="451" spans="1:5" s="20" customFormat="1" ht="57" customHeight="1" x14ac:dyDescent="0.25">
      <c r="A451" s="37" t="s">
        <v>334</v>
      </c>
      <c r="B451" s="155">
        <f>B452</f>
        <v>144.6</v>
      </c>
      <c r="C451" s="155">
        <f>C452</f>
        <v>144.6</v>
      </c>
      <c r="D451" s="153">
        <f t="shared" si="32"/>
        <v>100</v>
      </c>
      <c r="E451" s="154" t="s">
        <v>335</v>
      </c>
    </row>
    <row r="452" spans="1:5" s="20" customFormat="1" ht="16.5" x14ac:dyDescent="0.25">
      <c r="A452" s="37" t="s">
        <v>14</v>
      </c>
      <c r="B452" s="155">
        <v>144.6</v>
      </c>
      <c r="C452" s="155">
        <v>144.6</v>
      </c>
      <c r="D452" s="153">
        <f t="shared" si="32"/>
        <v>100</v>
      </c>
      <c r="E452" s="27"/>
    </row>
    <row r="453" spans="1:5" s="20" customFormat="1" ht="49.5" x14ac:dyDescent="0.25">
      <c r="A453" s="37" t="s">
        <v>336</v>
      </c>
      <c r="B453" s="155">
        <f>B454+B455</f>
        <v>34107.49</v>
      </c>
      <c r="C453" s="155">
        <f>C454+C455</f>
        <v>34107.5</v>
      </c>
      <c r="D453" s="153">
        <f t="shared" si="32"/>
        <v>100.00002931907332</v>
      </c>
      <c r="E453" s="154"/>
    </row>
    <row r="454" spans="1:5" s="20" customFormat="1" ht="16.5" x14ac:dyDescent="0.25">
      <c r="A454" s="37" t="s">
        <v>11</v>
      </c>
      <c r="B454" s="155">
        <v>4807.7</v>
      </c>
      <c r="C454" s="155">
        <v>4807.7</v>
      </c>
      <c r="D454" s="153">
        <f t="shared" si="32"/>
        <v>100</v>
      </c>
      <c r="E454" s="154"/>
    </row>
    <row r="455" spans="1:5" s="20" customFormat="1" ht="16.5" x14ac:dyDescent="0.25">
      <c r="A455" s="37" t="s">
        <v>14</v>
      </c>
      <c r="B455" s="155">
        <v>29299.79</v>
      </c>
      <c r="C455" s="155">
        <v>29299.8</v>
      </c>
      <c r="D455" s="153">
        <f t="shared" si="32"/>
        <v>100.00003412993746</v>
      </c>
      <c r="E455" s="154"/>
    </row>
    <row r="456" spans="1:5" s="20" customFormat="1" ht="165" x14ac:dyDescent="0.25">
      <c r="A456" s="37" t="s">
        <v>607</v>
      </c>
      <c r="B456" s="155">
        <f>B457</f>
        <v>53.5</v>
      </c>
      <c r="C456" s="155">
        <f>C457</f>
        <v>53.5</v>
      </c>
      <c r="D456" s="153">
        <f t="shared" si="32"/>
        <v>100</v>
      </c>
      <c r="E456" s="154" t="s">
        <v>337</v>
      </c>
    </row>
    <row r="457" spans="1:5" s="20" customFormat="1" ht="16.5" x14ac:dyDescent="0.25">
      <c r="A457" s="37" t="s">
        <v>11</v>
      </c>
      <c r="B457" s="155">
        <v>53.5</v>
      </c>
      <c r="C457" s="155">
        <v>53.5</v>
      </c>
      <c r="D457" s="153">
        <f t="shared" si="32"/>
        <v>100</v>
      </c>
      <c r="E457" s="27"/>
    </row>
    <row r="458" spans="1:5" s="20" customFormat="1" ht="44.25" customHeight="1" x14ac:dyDescent="0.25">
      <c r="A458" s="37" t="s">
        <v>338</v>
      </c>
      <c r="B458" s="155">
        <f>B459</f>
        <v>15</v>
      </c>
      <c r="C458" s="155">
        <f>C459</f>
        <v>15</v>
      </c>
      <c r="D458" s="153">
        <f t="shared" si="32"/>
        <v>100</v>
      </c>
      <c r="E458" s="154" t="s">
        <v>616</v>
      </c>
    </row>
    <row r="459" spans="1:5" s="20" customFormat="1" ht="16.5" x14ac:dyDescent="0.25">
      <c r="A459" s="37" t="s">
        <v>14</v>
      </c>
      <c r="B459" s="155">
        <v>15</v>
      </c>
      <c r="C459" s="155">
        <v>15</v>
      </c>
      <c r="D459" s="153">
        <f t="shared" si="32"/>
        <v>100</v>
      </c>
      <c r="E459" s="27"/>
    </row>
    <row r="460" spans="1:5" s="20" customFormat="1" ht="66" x14ac:dyDescent="0.25">
      <c r="A460" s="27" t="s">
        <v>339</v>
      </c>
      <c r="B460" s="12">
        <f>B462+B464+B466+B468</f>
        <v>23591.48</v>
      </c>
      <c r="C460" s="12">
        <f>C462+C464+C466+C468</f>
        <v>23481.24</v>
      </c>
      <c r="D460" s="12">
        <f t="shared" si="32"/>
        <v>99.532712657281365</v>
      </c>
      <c r="E460" s="27"/>
    </row>
    <row r="461" spans="1:5" ht="16.5" x14ac:dyDescent="0.25">
      <c r="A461" s="41" t="s">
        <v>19</v>
      </c>
      <c r="B461" s="153"/>
      <c r="C461" s="54"/>
      <c r="D461" s="54"/>
      <c r="E461" s="27"/>
    </row>
    <row r="462" spans="1:5" s="25" customFormat="1" ht="55.5" customHeight="1" x14ac:dyDescent="0.25">
      <c r="A462" s="154" t="s">
        <v>340</v>
      </c>
      <c r="B462" s="153">
        <v>300</v>
      </c>
      <c r="C462" s="153">
        <v>300</v>
      </c>
      <c r="D462" s="153">
        <f t="shared" ref="D462:D470" si="33">C462/B462*100</f>
        <v>100</v>
      </c>
      <c r="E462" s="41" t="s">
        <v>341</v>
      </c>
    </row>
    <row r="463" spans="1:5" s="25" customFormat="1" ht="16.5" x14ac:dyDescent="0.25">
      <c r="A463" s="154" t="s">
        <v>14</v>
      </c>
      <c r="B463" s="153">
        <v>300</v>
      </c>
      <c r="C463" s="153">
        <v>300</v>
      </c>
      <c r="D463" s="153">
        <f t="shared" si="33"/>
        <v>100</v>
      </c>
      <c r="E463" s="41"/>
    </row>
    <row r="464" spans="1:5" s="25" customFormat="1" ht="26.25" customHeight="1" x14ac:dyDescent="0.25">
      <c r="A464" s="154" t="s">
        <v>342</v>
      </c>
      <c r="B464" s="153">
        <f>B465</f>
        <v>200</v>
      </c>
      <c r="C464" s="153">
        <f>C465</f>
        <v>200</v>
      </c>
      <c r="D464" s="153">
        <f t="shared" si="33"/>
        <v>100</v>
      </c>
      <c r="E464" s="41" t="s">
        <v>343</v>
      </c>
    </row>
    <row r="465" spans="1:5" s="25" customFormat="1" ht="16.5" x14ac:dyDescent="0.25">
      <c r="A465" s="154" t="s">
        <v>14</v>
      </c>
      <c r="B465" s="153">
        <v>200</v>
      </c>
      <c r="C465" s="153">
        <v>200</v>
      </c>
      <c r="D465" s="153">
        <f t="shared" si="33"/>
        <v>100</v>
      </c>
      <c r="E465" s="41"/>
    </row>
    <row r="466" spans="1:5" s="20" customFormat="1" ht="63" customHeight="1" x14ac:dyDescent="0.25">
      <c r="A466" s="154" t="s">
        <v>344</v>
      </c>
      <c r="B466" s="153">
        <v>500</v>
      </c>
      <c r="C466" s="153">
        <v>500</v>
      </c>
      <c r="D466" s="153">
        <f t="shared" si="33"/>
        <v>100</v>
      </c>
      <c r="E466" s="154" t="s">
        <v>345</v>
      </c>
    </row>
    <row r="467" spans="1:5" s="20" customFormat="1" ht="16.5" x14ac:dyDescent="0.25">
      <c r="A467" s="154" t="s">
        <v>14</v>
      </c>
      <c r="B467" s="153">
        <v>500</v>
      </c>
      <c r="C467" s="153">
        <v>500</v>
      </c>
      <c r="D467" s="153">
        <f t="shared" si="33"/>
        <v>100</v>
      </c>
      <c r="E467" s="154"/>
    </row>
    <row r="468" spans="1:5" ht="49.5" x14ac:dyDescent="0.25">
      <c r="A468" s="154" t="s">
        <v>346</v>
      </c>
      <c r="B468" s="153">
        <f>B469+B470</f>
        <v>22591.48</v>
      </c>
      <c r="C468" s="153">
        <f>C469+C470</f>
        <v>22481.24</v>
      </c>
      <c r="D468" s="153">
        <f t="shared" si="33"/>
        <v>99.512028428416386</v>
      </c>
      <c r="E468" s="37" t="s">
        <v>347</v>
      </c>
    </row>
    <row r="469" spans="1:5" ht="16.5" x14ac:dyDescent="0.25">
      <c r="A469" s="154" t="s">
        <v>11</v>
      </c>
      <c r="B469" s="153">
        <v>2367.1999999999998</v>
      </c>
      <c r="C469" s="153">
        <v>2367.1999999999998</v>
      </c>
      <c r="D469" s="153">
        <f t="shared" si="33"/>
        <v>100</v>
      </c>
      <c r="E469" s="37"/>
    </row>
    <row r="470" spans="1:5" ht="16.5" x14ac:dyDescent="0.25">
      <c r="A470" s="154" t="s">
        <v>14</v>
      </c>
      <c r="B470" s="153">
        <v>20224.28</v>
      </c>
      <c r="C470" s="153">
        <v>20114.04</v>
      </c>
      <c r="D470" s="153">
        <f t="shared" si="33"/>
        <v>99.454912609991567</v>
      </c>
      <c r="E470" s="37"/>
    </row>
    <row r="471" spans="1:5" s="20" customFormat="1" ht="33" x14ac:dyDescent="0.25">
      <c r="A471" s="27" t="s">
        <v>348</v>
      </c>
      <c r="B471" s="12">
        <f>B473+B475+B477++B479+B481+B483+B485+B487+B489+B491</f>
        <v>24381.4</v>
      </c>
      <c r="C471" s="12">
        <f>C473+C475+C477++C479+C481+C483+C485+C487+C489+C491</f>
        <v>4981.3999999999996</v>
      </c>
      <c r="D471" s="12">
        <f>C471/B471*100</f>
        <v>20.431148334386044</v>
      </c>
      <c r="E471" s="27"/>
    </row>
    <row r="472" spans="1:5" ht="16.5" x14ac:dyDescent="0.25">
      <c r="A472" s="41" t="s">
        <v>19</v>
      </c>
      <c r="B472" s="153"/>
      <c r="C472" s="54"/>
      <c r="D472" s="54"/>
      <c r="E472" s="27"/>
    </row>
    <row r="473" spans="1:5" s="20" customFormat="1" ht="33" x14ac:dyDescent="0.25">
      <c r="A473" s="154" t="s">
        <v>349</v>
      </c>
      <c r="B473" s="153">
        <f>B474</f>
        <v>61.4</v>
      </c>
      <c r="C473" s="153">
        <f>C474</f>
        <v>61.4</v>
      </c>
      <c r="D473" s="153">
        <f t="shared" ref="D473:D509" si="34">C473/B473*100</f>
        <v>100</v>
      </c>
      <c r="E473" s="154" t="s">
        <v>350</v>
      </c>
    </row>
    <row r="474" spans="1:5" s="20" customFormat="1" ht="16.5" x14ac:dyDescent="0.25">
      <c r="A474" s="154" t="s">
        <v>14</v>
      </c>
      <c r="B474" s="153">
        <v>61.4</v>
      </c>
      <c r="C474" s="153">
        <v>61.4</v>
      </c>
      <c r="D474" s="153">
        <f>C474/B474*100</f>
        <v>100</v>
      </c>
      <c r="E474" s="154"/>
    </row>
    <row r="475" spans="1:5" ht="56.25" customHeight="1" x14ac:dyDescent="0.25">
      <c r="A475" s="154" t="s">
        <v>351</v>
      </c>
      <c r="B475" s="153">
        <f>B476</f>
        <v>250</v>
      </c>
      <c r="C475" s="153">
        <f>C476</f>
        <v>240</v>
      </c>
      <c r="D475" s="153">
        <f t="shared" si="34"/>
        <v>96</v>
      </c>
      <c r="E475" s="154" t="s">
        <v>352</v>
      </c>
    </row>
    <row r="476" spans="1:5" ht="16.5" x14ac:dyDescent="0.25">
      <c r="A476" s="154" t="s">
        <v>14</v>
      </c>
      <c r="B476" s="153">
        <v>250</v>
      </c>
      <c r="C476" s="153">
        <v>240</v>
      </c>
      <c r="D476" s="153">
        <f>C476/B476*100</f>
        <v>96</v>
      </c>
      <c r="E476" s="27"/>
    </row>
    <row r="477" spans="1:5" s="20" customFormat="1" ht="75.75" customHeight="1" x14ac:dyDescent="0.25">
      <c r="A477" s="154" t="s">
        <v>353</v>
      </c>
      <c r="B477" s="153">
        <v>200</v>
      </c>
      <c r="C477" s="153">
        <v>200</v>
      </c>
      <c r="D477" s="153">
        <f t="shared" si="34"/>
        <v>100</v>
      </c>
      <c r="E477" s="154" t="s">
        <v>354</v>
      </c>
    </row>
    <row r="478" spans="1:5" s="20" customFormat="1" ht="16.5" x14ac:dyDescent="0.25">
      <c r="A478" s="154" t="s">
        <v>14</v>
      </c>
      <c r="B478" s="153">
        <v>200</v>
      </c>
      <c r="C478" s="153">
        <v>200</v>
      </c>
      <c r="D478" s="153">
        <f t="shared" si="34"/>
        <v>100</v>
      </c>
      <c r="E478" s="154"/>
    </row>
    <row r="479" spans="1:5" s="20" customFormat="1" ht="33" x14ac:dyDescent="0.25">
      <c r="A479" s="154" t="s">
        <v>355</v>
      </c>
      <c r="B479" s="153">
        <f>B480</f>
        <v>300</v>
      </c>
      <c r="C479" s="153">
        <f>C480</f>
        <v>300</v>
      </c>
      <c r="D479" s="153">
        <f t="shared" si="34"/>
        <v>100</v>
      </c>
      <c r="E479" s="154" t="s">
        <v>356</v>
      </c>
    </row>
    <row r="480" spans="1:5" s="20" customFormat="1" ht="16.5" x14ac:dyDescent="0.25">
      <c r="A480" s="154" t="s">
        <v>43</v>
      </c>
      <c r="B480" s="153">
        <v>300</v>
      </c>
      <c r="C480" s="155">
        <v>300</v>
      </c>
      <c r="D480" s="153">
        <f t="shared" si="34"/>
        <v>100</v>
      </c>
      <c r="E480" s="27"/>
    </row>
    <row r="481" spans="1:5" s="20" customFormat="1" ht="39.75" customHeight="1" x14ac:dyDescent="0.25">
      <c r="A481" s="154" t="s">
        <v>357</v>
      </c>
      <c r="B481" s="153">
        <f>B482</f>
        <v>110</v>
      </c>
      <c r="C481" s="153">
        <f>C482</f>
        <v>110</v>
      </c>
      <c r="D481" s="153">
        <f t="shared" si="34"/>
        <v>100</v>
      </c>
      <c r="E481" s="154" t="s">
        <v>618</v>
      </c>
    </row>
    <row r="482" spans="1:5" s="20" customFormat="1" ht="16.5" x14ac:dyDescent="0.25">
      <c r="A482" s="154" t="s">
        <v>43</v>
      </c>
      <c r="B482" s="153">
        <v>110</v>
      </c>
      <c r="C482" s="155">
        <v>110</v>
      </c>
      <c r="D482" s="153">
        <f t="shared" si="34"/>
        <v>100</v>
      </c>
      <c r="E482" s="27"/>
    </row>
    <row r="483" spans="1:5" s="20" customFormat="1" ht="56.25" customHeight="1" x14ac:dyDescent="0.25">
      <c r="A483" s="154" t="s">
        <v>358</v>
      </c>
      <c r="B483" s="153">
        <f>B484</f>
        <v>150</v>
      </c>
      <c r="C483" s="153">
        <f>C484</f>
        <v>150</v>
      </c>
      <c r="D483" s="153">
        <f t="shared" si="34"/>
        <v>100</v>
      </c>
      <c r="E483" s="154" t="s">
        <v>359</v>
      </c>
    </row>
    <row r="484" spans="1:5" s="20" customFormat="1" ht="16.5" x14ac:dyDescent="0.25">
      <c r="A484" s="154" t="s">
        <v>43</v>
      </c>
      <c r="B484" s="153">
        <v>150</v>
      </c>
      <c r="C484" s="153">
        <v>150</v>
      </c>
      <c r="D484" s="153">
        <f>C484/B484*100</f>
        <v>100</v>
      </c>
      <c r="E484" s="154"/>
    </row>
    <row r="485" spans="1:5" s="20" customFormat="1" ht="291" customHeight="1" x14ac:dyDescent="0.25">
      <c r="A485" s="154" t="s">
        <v>360</v>
      </c>
      <c r="B485" s="153">
        <f>B486</f>
        <v>21150</v>
      </c>
      <c r="C485" s="153">
        <f>C486</f>
        <v>1760</v>
      </c>
      <c r="D485" s="153">
        <f>C485/B485*100</f>
        <v>8.3215130023640658</v>
      </c>
      <c r="E485" s="154" t="s">
        <v>361</v>
      </c>
    </row>
    <row r="486" spans="1:5" s="20" customFormat="1" ht="16.5" x14ac:dyDescent="0.25">
      <c r="A486" s="154" t="s">
        <v>43</v>
      </c>
      <c r="B486" s="153">
        <v>21150</v>
      </c>
      <c r="C486" s="153">
        <v>1760</v>
      </c>
      <c r="D486" s="153">
        <f t="shared" si="34"/>
        <v>8.3215130023640658</v>
      </c>
      <c r="E486" s="154"/>
    </row>
    <row r="487" spans="1:5" s="20" customFormat="1" ht="49.5" x14ac:dyDescent="0.25">
      <c r="A487" s="154" t="s">
        <v>362</v>
      </c>
      <c r="B487" s="153">
        <f>B488</f>
        <v>2000</v>
      </c>
      <c r="C487" s="153">
        <f>C488</f>
        <v>2000</v>
      </c>
      <c r="D487" s="153">
        <f t="shared" si="34"/>
        <v>100</v>
      </c>
      <c r="E487" s="154"/>
    </row>
    <row r="488" spans="1:5" s="20" customFormat="1" ht="16.5" x14ac:dyDescent="0.25">
      <c r="A488" s="154" t="s">
        <v>43</v>
      </c>
      <c r="B488" s="153">
        <v>2000</v>
      </c>
      <c r="C488" s="153">
        <v>2000</v>
      </c>
      <c r="D488" s="153">
        <f>C488/B488*100</f>
        <v>100</v>
      </c>
      <c r="E488" s="154"/>
    </row>
    <row r="489" spans="1:5" s="20" customFormat="1" ht="33" x14ac:dyDescent="0.25">
      <c r="A489" s="154" t="s">
        <v>363</v>
      </c>
      <c r="B489" s="153">
        <f>B490</f>
        <v>40</v>
      </c>
      <c r="C489" s="153">
        <f>C490</f>
        <v>40</v>
      </c>
      <c r="D489" s="153">
        <f>C489/B489*100</f>
        <v>100</v>
      </c>
      <c r="E489" s="154"/>
    </row>
    <row r="490" spans="1:5" s="20" customFormat="1" ht="16.5" x14ac:dyDescent="0.25">
      <c r="A490" s="154" t="s">
        <v>43</v>
      </c>
      <c r="B490" s="153">
        <v>40</v>
      </c>
      <c r="C490" s="153">
        <v>40</v>
      </c>
      <c r="D490" s="153">
        <f>C490/B490*100</f>
        <v>100</v>
      </c>
      <c r="E490" s="154"/>
    </row>
    <row r="491" spans="1:5" s="20" customFormat="1" ht="33" x14ac:dyDescent="0.25">
      <c r="A491" s="154" t="s">
        <v>364</v>
      </c>
      <c r="B491" s="153">
        <f>B492</f>
        <v>120</v>
      </c>
      <c r="C491" s="153">
        <f>C492</f>
        <v>120</v>
      </c>
      <c r="D491" s="153">
        <f>C491/B491*100</f>
        <v>100</v>
      </c>
      <c r="E491" s="154"/>
    </row>
    <row r="492" spans="1:5" s="20" customFormat="1" ht="16.5" x14ac:dyDescent="0.25">
      <c r="A492" s="154" t="s">
        <v>43</v>
      </c>
      <c r="B492" s="153">
        <v>120</v>
      </c>
      <c r="C492" s="153">
        <v>120</v>
      </c>
      <c r="D492" s="153">
        <f>C492/B492*100</f>
        <v>100</v>
      </c>
      <c r="E492" s="154"/>
    </row>
    <row r="493" spans="1:5" s="44" customFormat="1" ht="54.75" customHeight="1" x14ac:dyDescent="0.25">
      <c r="A493" s="75" t="s">
        <v>365</v>
      </c>
      <c r="B493" s="54">
        <f>B494</f>
        <v>112920.48000000001</v>
      </c>
      <c r="C493" s="54">
        <f>C494</f>
        <v>112829.30000000002</v>
      </c>
      <c r="D493" s="12">
        <f t="shared" si="34"/>
        <v>99.919252911429354</v>
      </c>
      <c r="E493" s="27"/>
    </row>
    <row r="494" spans="1:5" ht="66" x14ac:dyDescent="0.25">
      <c r="A494" s="27" t="s">
        <v>366</v>
      </c>
      <c r="B494" s="12">
        <f>B495+B499</f>
        <v>112920.48000000001</v>
      </c>
      <c r="C494" s="12">
        <f>C495+C499</f>
        <v>112829.30000000002</v>
      </c>
      <c r="D494" s="12">
        <f t="shared" si="34"/>
        <v>99.919252911429354</v>
      </c>
      <c r="E494" s="27"/>
    </row>
    <row r="495" spans="1:5" ht="82.5" x14ac:dyDescent="0.25">
      <c r="A495" s="154" t="s">
        <v>367</v>
      </c>
      <c r="B495" s="153">
        <f>B496+B497+B498</f>
        <v>24437.4</v>
      </c>
      <c r="C495" s="153">
        <f>C496+C497+C498</f>
        <v>24437.4</v>
      </c>
      <c r="D495" s="153">
        <f t="shared" si="34"/>
        <v>100</v>
      </c>
      <c r="E495" s="154" t="s">
        <v>368</v>
      </c>
    </row>
    <row r="496" spans="1:5" ht="16.5" x14ac:dyDescent="0.25">
      <c r="A496" s="154" t="s">
        <v>11</v>
      </c>
      <c r="B496" s="153">
        <v>100</v>
      </c>
      <c r="C496" s="153">
        <v>100</v>
      </c>
      <c r="D496" s="153">
        <f>C496/B496*100</f>
        <v>100</v>
      </c>
      <c r="E496" s="154"/>
    </row>
    <row r="497" spans="1:6" ht="16.5" x14ac:dyDescent="0.25">
      <c r="A497" s="154" t="s">
        <v>14</v>
      </c>
      <c r="B497" s="153">
        <v>21337.4</v>
      </c>
      <c r="C497" s="153">
        <v>21337.4</v>
      </c>
      <c r="D497" s="153">
        <f>C497/B497*100</f>
        <v>100</v>
      </c>
      <c r="E497" s="154"/>
    </row>
    <row r="498" spans="1:6" ht="16.5" x14ac:dyDescent="0.25">
      <c r="A498" s="154" t="s">
        <v>43</v>
      </c>
      <c r="B498" s="153">
        <v>3000</v>
      </c>
      <c r="C498" s="153">
        <v>3000</v>
      </c>
      <c r="D498" s="153">
        <f>C498/B498*100</f>
        <v>100</v>
      </c>
      <c r="E498" s="154"/>
    </row>
    <row r="499" spans="1:6" s="20" customFormat="1" ht="49.5" x14ac:dyDescent="0.25">
      <c r="A499" s="154" t="s">
        <v>369</v>
      </c>
      <c r="B499" s="153">
        <f>B500+B501</f>
        <v>88483.08</v>
      </c>
      <c r="C499" s="153">
        <f>C500+C501</f>
        <v>88391.900000000009</v>
      </c>
      <c r="D499" s="153">
        <f t="shared" si="34"/>
        <v>99.896952050041662</v>
      </c>
      <c r="E499" s="78"/>
      <c r="F499" s="43">
        <f>B499-C499</f>
        <v>91.179999999993015</v>
      </c>
    </row>
    <row r="500" spans="1:6" s="20" customFormat="1" ht="16.5" x14ac:dyDescent="0.25">
      <c r="A500" s="154" t="s">
        <v>11</v>
      </c>
      <c r="B500" s="153">
        <v>5021.3</v>
      </c>
      <c r="C500" s="153">
        <v>5021.3</v>
      </c>
      <c r="D500" s="153">
        <f>C500/B500*100</f>
        <v>100</v>
      </c>
      <c r="E500" s="78"/>
    </row>
    <row r="501" spans="1:6" s="20" customFormat="1" ht="16.5" x14ac:dyDescent="0.25">
      <c r="A501" s="154" t="s">
        <v>14</v>
      </c>
      <c r="B501" s="153">
        <v>83461.78</v>
      </c>
      <c r="C501" s="153">
        <v>83370.600000000006</v>
      </c>
      <c r="D501" s="153">
        <f>C501/B501*100</f>
        <v>99.890752389896321</v>
      </c>
      <c r="E501" s="78"/>
    </row>
    <row r="502" spans="1:6" s="137" customFormat="1" ht="33" x14ac:dyDescent="0.25">
      <c r="A502" s="75" t="s">
        <v>370</v>
      </c>
      <c r="B502" s="54">
        <f>B503+B510</f>
        <v>51976</v>
      </c>
      <c r="C502" s="54">
        <f>C503+C510</f>
        <v>48056.34</v>
      </c>
      <c r="D502" s="54">
        <f t="shared" si="34"/>
        <v>92.458711713098353</v>
      </c>
      <c r="E502" s="136"/>
    </row>
    <row r="503" spans="1:6" s="25" customFormat="1" ht="49.5" x14ac:dyDescent="0.25">
      <c r="A503" s="36" t="s">
        <v>371</v>
      </c>
      <c r="B503" s="12">
        <f>B504+B506+B508</f>
        <v>47060.2</v>
      </c>
      <c r="C503" s="12">
        <f>C504+C506+C508</f>
        <v>43956.11</v>
      </c>
      <c r="D503" s="54">
        <f t="shared" si="34"/>
        <v>93.404001682950778</v>
      </c>
      <c r="E503" s="136"/>
    </row>
    <row r="504" spans="1:6" s="25" customFormat="1" ht="108.75" customHeight="1" x14ac:dyDescent="0.25">
      <c r="A504" s="154" t="s">
        <v>372</v>
      </c>
      <c r="B504" s="153">
        <f>B505</f>
        <v>14151.6</v>
      </c>
      <c r="C504" s="153">
        <f>C505</f>
        <v>11360.06</v>
      </c>
      <c r="D504" s="153">
        <f t="shared" si="34"/>
        <v>80.274032618219834</v>
      </c>
      <c r="E504" s="78" t="s">
        <v>373</v>
      </c>
    </row>
    <row r="505" spans="1:6" s="25" customFormat="1" ht="16.5" x14ac:dyDescent="0.25">
      <c r="A505" s="154" t="s">
        <v>14</v>
      </c>
      <c r="B505" s="153">
        <v>14151.6</v>
      </c>
      <c r="C505" s="153">
        <v>11360.06</v>
      </c>
      <c r="D505" s="153">
        <f>C505/B505*100</f>
        <v>80.274032618219834</v>
      </c>
      <c r="E505" s="136"/>
    </row>
    <row r="506" spans="1:6" s="25" customFormat="1" ht="49.5" x14ac:dyDescent="0.25">
      <c r="A506" s="154" t="s">
        <v>374</v>
      </c>
      <c r="B506" s="153">
        <f>B507</f>
        <v>172.5</v>
      </c>
      <c r="C506" s="153">
        <f>C507</f>
        <v>172.5</v>
      </c>
      <c r="D506" s="153">
        <f t="shared" si="34"/>
        <v>100</v>
      </c>
      <c r="E506" s="136" t="s">
        <v>375</v>
      </c>
    </row>
    <row r="507" spans="1:6" s="25" customFormat="1" ht="16.5" x14ac:dyDescent="0.25">
      <c r="A507" s="154" t="s">
        <v>14</v>
      </c>
      <c r="B507" s="153">
        <v>172.5</v>
      </c>
      <c r="C507" s="153">
        <v>172.5</v>
      </c>
      <c r="D507" s="153">
        <f>C507/B507*100</f>
        <v>100</v>
      </c>
      <c r="E507" s="136"/>
    </row>
    <row r="508" spans="1:6" s="25" customFormat="1" ht="105" customHeight="1" x14ac:dyDescent="0.25">
      <c r="A508" s="154" t="s">
        <v>376</v>
      </c>
      <c r="B508" s="153">
        <f>B509</f>
        <v>32736.1</v>
      </c>
      <c r="C508" s="153">
        <f>C509</f>
        <v>32423.55</v>
      </c>
      <c r="D508" s="153">
        <f t="shared" si="34"/>
        <v>99.045243630120879</v>
      </c>
      <c r="E508" s="136" t="s">
        <v>377</v>
      </c>
    </row>
    <row r="509" spans="1:6" s="25" customFormat="1" ht="16.5" x14ac:dyDescent="0.25">
      <c r="A509" s="154" t="s">
        <v>14</v>
      </c>
      <c r="B509" s="153">
        <v>32736.1</v>
      </c>
      <c r="C509" s="153">
        <v>32423.55</v>
      </c>
      <c r="D509" s="153">
        <f t="shared" si="34"/>
        <v>99.045243630120879</v>
      </c>
      <c r="E509" s="136"/>
    </row>
    <row r="510" spans="1:6" s="20" customFormat="1" ht="49.5" x14ac:dyDescent="0.25">
      <c r="A510" s="27" t="s">
        <v>378</v>
      </c>
      <c r="B510" s="12">
        <f>B511</f>
        <v>4915.8</v>
      </c>
      <c r="C510" s="12">
        <f>C511</f>
        <v>4100.2299999999996</v>
      </c>
      <c r="D510" s="12">
        <f>D511</f>
        <v>83.409211115179616</v>
      </c>
      <c r="E510" s="78"/>
    </row>
    <row r="511" spans="1:6" s="20" customFormat="1" ht="52.5" customHeight="1" x14ac:dyDescent="0.25">
      <c r="A511" s="154" t="s">
        <v>379</v>
      </c>
      <c r="B511" s="153">
        <f>B512</f>
        <v>4915.8</v>
      </c>
      <c r="C511" s="153">
        <f>C512</f>
        <v>4100.2299999999996</v>
      </c>
      <c r="D511" s="153">
        <f t="shared" ref="D511:D517" si="35">C511/B511*100</f>
        <v>83.409211115179616</v>
      </c>
      <c r="E511" s="78" t="s">
        <v>380</v>
      </c>
    </row>
    <row r="512" spans="1:6" s="20" customFormat="1" ht="16.5" x14ac:dyDescent="0.25">
      <c r="A512" s="154" t="s">
        <v>14</v>
      </c>
      <c r="B512" s="153">
        <v>4915.8</v>
      </c>
      <c r="C512" s="153">
        <v>4100.2299999999996</v>
      </c>
      <c r="D512" s="153">
        <f t="shared" si="35"/>
        <v>83.409211115179616</v>
      </c>
      <c r="E512" s="58"/>
    </row>
    <row r="513" spans="1:12" s="20" customFormat="1" ht="16.5" x14ac:dyDescent="0.25">
      <c r="A513" s="39" t="s">
        <v>32</v>
      </c>
      <c r="B513" s="9">
        <f>B502+B493+B438</f>
        <v>247961.75</v>
      </c>
      <c r="C513" s="9">
        <f>C502+C493+C438</f>
        <v>224440.68000000002</v>
      </c>
      <c r="D513" s="55">
        <f t="shared" si="35"/>
        <v>90.514234554321391</v>
      </c>
      <c r="E513" s="102"/>
    </row>
    <row r="514" spans="1:12" s="44" customFormat="1" ht="16.5" x14ac:dyDescent="0.25">
      <c r="A514" s="154" t="s">
        <v>381</v>
      </c>
      <c r="B514" s="153">
        <f>B450</f>
        <v>15</v>
      </c>
      <c r="C514" s="153">
        <f>C450</f>
        <v>15</v>
      </c>
      <c r="D514" s="155">
        <f t="shared" si="35"/>
        <v>100</v>
      </c>
      <c r="E514" s="58"/>
    </row>
    <row r="515" spans="1:12" s="20" customFormat="1" ht="16.5" x14ac:dyDescent="0.25">
      <c r="A515" s="154" t="s">
        <v>11</v>
      </c>
      <c r="B515" s="155">
        <f>B500+B496+B469+B457+B454+B447</f>
        <v>12449.900000000001</v>
      </c>
      <c r="C515" s="155">
        <f>C500+C496+C469+C457+C454+C447</f>
        <v>12449.900000000001</v>
      </c>
      <c r="D515" s="155">
        <f t="shared" si="35"/>
        <v>100</v>
      </c>
      <c r="E515" s="58"/>
    </row>
    <row r="516" spans="1:12" s="20" customFormat="1" ht="16.5" x14ac:dyDescent="0.25">
      <c r="A516" s="154" t="s">
        <v>14</v>
      </c>
      <c r="B516" s="153">
        <f>B512+B509+B507+B505+B501+B497+B478+B476+B474+B470+B467+B465+B463+B459+B455+B452+B448+B445+B443</f>
        <v>208626.85</v>
      </c>
      <c r="C516" s="153">
        <f>C512+C509+C507+C505+C501+C497+C478+C476+C474+C470+C467+C465+C463+C459+C455+C452+C448+C445+C443</f>
        <v>204495.78</v>
      </c>
      <c r="D516" s="155">
        <f t="shared" si="35"/>
        <v>98.019876156880088</v>
      </c>
      <c r="E516" s="58"/>
    </row>
    <row r="517" spans="1:12" s="20" customFormat="1" ht="16.5" x14ac:dyDescent="0.25">
      <c r="A517" s="154" t="s">
        <v>43</v>
      </c>
      <c r="B517" s="155">
        <f>B498+B492+B490+B488+B486+B484+B482+B480</f>
        <v>26870</v>
      </c>
      <c r="C517" s="155">
        <f>C498+C492+C490+C488+C486+C484+C482+C480</f>
        <v>7480</v>
      </c>
      <c r="D517" s="155">
        <f t="shared" si="35"/>
        <v>27.837737253442501</v>
      </c>
      <c r="E517" s="56"/>
    </row>
    <row r="518" spans="1:12" s="20" customFormat="1" ht="22.5" customHeight="1" x14ac:dyDescent="0.25">
      <c r="A518" s="158" t="s">
        <v>636</v>
      </c>
      <c r="B518" s="158"/>
      <c r="C518" s="158"/>
      <c r="D518" s="158"/>
      <c r="E518" s="158"/>
    </row>
    <row r="519" spans="1:12" s="44" customFormat="1" ht="33" x14ac:dyDescent="0.25">
      <c r="A519" s="75" t="s">
        <v>382</v>
      </c>
      <c r="B519" s="54">
        <f>B520+B530+B538+B547</f>
        <v>1753652.57</v>
      </c>
      <c r="C519" s="54">
        <f>C520+C530+C538+C547</f>
        <v>1747058.5599999998</v>
      </c>
      <c r="D519" s="12">
        <f>C519/B519*100</f>
        <v>99.623984242215073</v>
      </c>
      <c r="E519" s="27"/>
    </row>
    <row r="520" spans="1:12" ht="33" x14ac:dyDescent="0.25">
      <c r="A520" s="27" t="s">
        <v>383</v>
      </c>
      <c r="B520" s="12">
        <f>B522+B527</f>
        <v>1619493.6</v>
      </c>
      <c r="C520" s="12">
        <f>C522+C527</f>
        <v>1616810.67</v>
      </c>
      <c r="D520" s="12">
        <f>C520/B520*100</f>
        <v>99.834335251463784</v>
      </c>
      <c r="E520" s="27"/>
    </row>
    <row r="521" spans="1:12" s="20" customFormat="1" ht="16.5" x14ac:dyDescent="0.25">
      <c r="A521" s="154" t="s">
        <v>19</v>
      </c>
      <c r="B521" s="153"/>
      <c r="C521" s="54"/>
      <c r="D521" s="54"/>
      <c r="E521" s="27"/>
    </row>
    <row r="522" spans="1:12" s="20" customFormat="1" ht="73.5" customHeight="1" x14ac:dyDescent="0.25">
      <c r="A522" s="103" t="s">
        <v>384</v>
      </c>
      <c r="B522" s="104">
        <f>B524+B525</f>
        <v>1533996.5</v>
      </c>
      <c r="C522" s="104">
        <f>C524+C525</f>
        <v>1531345.77</v>
      </c>
      <c r="D522" s="104">
        <f t="shared" ref="D522:D530" si="36">C522/B522*100</f>
        <v>99.827201039898071</v>
      </c>
      <c r="E522" s="154" t="s">
        <v>385</v>
      </c>
      <c r="L522" s="45"/>
    </row>
    <row r="523" spans="1:12" s="20" customFormat="1" ht="18.75" hidden="1" customHeight="1" x14ac:dyDescent="0.25">
      <c r="A523" s="105" t="s">
        <v>386</v>
      </c>
      <c r="B523" s="104">
        <f>B524+B525</f>
        <v>1533996.5</v>
      </c>
      <c r="C523" s="104">
        <f>C524+C525</f>
        <v>1531345.77</v>
      </c>
      <c r="D523" s="104">
        <f t="shared" si="36"/>
        <v>99.827201039898071</v>
      </c>
      <c r="E523" s="154"/>
    </row>
    <row r="524" spans="1:12" s="20" customFormat="1" ht="16.5" x14ac:dyDescent="0.25">
      <c r="A524" s="49" t="s">
        <v>11</v>
      </c>
      <c r="B524" s="106">
        <v>1305694</v>
      </c>
      <c r="C524" s="106">
        <v>1304983.3700000001</v>
      </c>
      <c r="D524" s="106">
        <f t="shared" si="36"/>
        <v>99.945574537372465</v>
      </c>
      <c r="E524" s="154"/>
    </row>
    <row r="525" spans="1:12" s="20" customFormat="1" ht="16.5" x14ac:dyDescent="0.25">
      <c r="A525" s="49" t="s">
        <v>14</v>
      </c>
      <c r="B525" s="106">
        <v>228302.5</v>
      </c>
      <c r="C525" s="106">
        <v>226362.4</v>
      </c>
      <c r="D525" s="106">
        <f t="shared" si="36"/>
        <v>99.150206414734825</v>
      </c>
      <c r="E525" s="154"/>
    </row>
    <row r="526" spans="1:12" s="20" customFormat="1" ht="30" hidden="1" customHeight="1" x14ac:dyDescent="0.25">
      <c r="A526" s="107"/>
      <c r="B526" s="106">
        <v>0</v>
      </c>
      <c r="C526" s="106">
        <v>0</v>
      </c>
      <c r="D526" s="106" t="e">
        <f t="shared" si="36"/>
        <v>#DIV/0!</v>
      </c>
      <c r="E526" s="154"/>
    </row>
    <row r="527" spans="1:12" s="20" customFormat="1" ht="78" customHeight="1" x14ac:dyDescent="0.25">
      <c r="A527" s="107" t="s">
        <v>387</v>
      </c>
      <c r="B527" s="104">
        <f>B528+B529</f>
        <v>85497.099999999991</v>
      </c>
      <c r="C527" s="104">
        <f>C528+C529</f>
        <v>85464.9</v>
      </c>
      <c r="D527" s="104">
        <f t="shared" si="36"/>
        <v>99.962337903858739</v>
      </c>
      <c r="E527" s="52" t="s">
        <v>388</v>
      </c>
    </row>
    <row r="528" spans="1:12" s="20" customFormat="1" ht="16.5" x14ac:dyDescent="0.25">
      <c r="A528" s="49" t="s">
        <v>11</v>
      </c>
      <c r="B528" s="106">
        <v>3400.4</v>
      </c>
      <c r="C528" s="106">
        <v>3400.4</v>
      </c>
      <c r="D528" s="106">
        <f t="shared" si="36"/>
        <v>100</v>
      </c>
      <c r="E528" s="52"/>
    </row>
    <row r="529" spans="1:12" s="20" customFormat="1" ht="16.5" x14ac:dyDescent="0.25">
      <c r="A529" s="49" t="s">
        <v>14</v>
      </c>
      <c r="B529" s="106">
        <v>82096.7</v>
      </c>
      <c r="C529" s="106">
        <v>82064.5</v>
      </c>
      <c r="D529" s="106">
        <f t="shared" si="36"/>
        <v>99.960777960624497</v>
      </c>
      <c r="E529" s="52"/>
    </row>
    <row r="530" spans="1:12" s="20" customFormat="1" ht="49.5" x14ac:dyDescent="0.25">
      <c r="A530" s="27" t="s">
        <v>389</v>
      </c>
      <c r="B530" s="12">
        <f>B532+B536</f>
        <v>5258.7</v>
      </c>
      <c r="C530" s="12">
        <f>C532+C536</f>
        <v>4798.3999999999996</v>
      </c>
      <c r="D530" s="12">
        <f t="shared" si="36"/>
        <v>91.246886112537311</v>
      </c>
      <c r="E530" s="108"/>
    </row>
    <row r="531" spans="1:12" ht="16.5" x14ac:dyDescent="0.25">
      <c r="A531" s="154" t="s">
        <v>19</v>
      </c>
      <c r="B531" s="153"/>
      <c r="C531" s="54"/>
      <c r="D531" s="54"/>
      <c r="E531" s="109"/>
    </row>
    <row r="532" spans="1:12" ht="15" customHeight="1" x14ac:dyDescent="0.25">
      <c r="A532" s="166" t="s">
        <v>390</v>
      </c>
      <c r="B532" s="171">
        <f>B534+B535</f>
        <v>4459.2</v>
      </c>
      <c r="C532" s="171">
        <f>C534+C535</f>
        <v>3998.8999999999996</v>
      </c>
      <c r="D532" s="171">
        <f>C532/B532*100</f>
        <v>89.677520631503398</v>
      </c>
      <c r="E532" s="172" t="s">
        <v>391</v>
      </c>
      <c r="L532" s="46"/>
    </row>
    <row r="533" spans="1:12" ht="409.5" customHeight="1" x14ac:dyDescent="0.25">
      <c r="A533" s="166"/>
      <c r="B533" s="171"/>
      <c r="C533" s="171"/>
      <c r="D533" s="171"/>
      <c r="E533" s="172"/>
    </row>
    <row r="534" spans="1:12" s="20" customFormat="1" ht="16.5" x14ac:dyDescent="0.25">
      <c r="A534" s="49" t="s">
        <v>14</v>
      </c>
      <c r="B534" s="106">
        <v>1574.5</v>
      </c>
      <c r="C534" s="106">
        <v>1561.3</v>
      </c>
      <c r="D534" s="106">
        <f>C534/B534*100</f>
        <v>99.161638615433461</v>
      </c>
      <c r="E534" s="52"/>
    </row>
    <row r="535" spans="1:12" s="20" customFormat="1" ht="16.5" x14ac:dyDescent="0.25">
      <c r="A535" s="49" t="s">
        <v>43</v>
      </c>
      <c r="B535" s="106">
        <v>2884.7</v>
      </c>
      <c r="C535" s="106">
        <v>2437.6</v>
      </c>
      <c r="D535" s="106">
        <f>C535/B535*100</f>
        <v>84.500987971019512</v>
      </c>
      <c r="E535" s="52"/>
    </row>
    <row r="536" spans="1:12" ht="108" customHeight="1" x14ac:dyDescent="0.25">
      <c r="A536" s="154" t="s">
        <v>392</v>
      </c>
      <c r="B536" s="12">
        <f>B537</f>
        <v>799.5</v>
      </c>
      <c r="C536" s="12">
        <f>C537</f>
        <v>799.5</v>
      </c>
      <c r="D536" s="12">
        <f>D537</f>
        <v>100</v>
      </c>
      <c r="E536" s="154" t="s">
        <v>393</v>
      </c>
    </row>
    <row r="537" spans="1:12" s="20" customFormat="1" ht="16.5" x14ac:dyDescent="0.25">
      <c r="A537" s="49" t="s">
        <v>14</v>
      </c>
      <c r="B537" s="106">
        <v>799.5</v>
      </c>
      <c r="C537" s="106">
        <v>799.5</v>
      </c>
      <c r="D537" s="106">
        <f>C537/B537*100</f>
        <v>100</v>
      </c>
      <c r="E537" s="52"/>
    </row>
    <row r="538" spans="1:12" s="25" customFormat="1" ht="60" customHeight="1" x14ac:dyDescent="0.25">
      <c r="A538" s="27" t="s">
        <v>394</v>
      </c>
      <c r="B538" s="12">
        <f>B540+B544</f>
        <v>117381.10999999999</v>
      </c>
      <c r="C538" s="12">
        <f>C540+C544</f>
        <v>114215.26999999999</v>
      </c>
      <c r="D538" s="12">
        <f>C538/B538*100</f>
        <v>97.30293911856856</v>
      </c>
      <c r="E538" s="110"/>
    </row>
    <row r="539" spans="1:12" ht="16.5" x14ac:dyDescent="0.25">
      <c r="A539" s="154" t="s">
        <v>19</v>
      </c>
      <c r="B539" s="153"/>
      <c r="C539" s="54"/>
      <c r="D539" s="54"/>
      <c r="E539" s="109"/>
    </row>
    <row r="540" spans="1:12" s="20" customFormat="1" ht="101.25" customHeight="1" x14ac:dyDescent="0.25">
      <c r="A540" s="154" t="s">
        <v>395</v>
      </c>
      <c r="B540" s="12">
        <f>B541+B542+B543</f>
        <v>48522.409999999996</v>
      </c>
      <c r="C540" s="12">
        <f>C541+C542+C543</f>
        <v>48522.299999999996</v>
      </c>
      <c r="D540" s="12">
        <f t="shared" ref="D540:D547" si="37">C540/B540*100</f>
        <v>99.999773300625421</v>
      </c>
      <c r="E540" s="151" t="s">
        <v>396</v>
      </c>
    </row>
    <row r="541" spans="1:12" s="20" customFormat="1" ht="16.5" x14ac:dyDescent="0.25">
      <c r="A541" s="49" t="s">
        <v>11</v>
      </c>
      <c r="B541" s="106">
        <v>32998.879999999997</v>
      </c>
      <c r="C541" s="106">
        <v>32998.9</v>
      </c>
      <c r="D541" s="106">
        <f t="shared" si="37"/>
        <v>100.00006060811761</v>
      </c>
      <c r="E541" s="52"/>
    </row>
    <row r="542" spans="1:12" s="20" customFormat="1" ht="16.5" x14ac:dyDescent="0.25">
      <c r="A542" s="49" t="s">
        <v>14</v>
      </c>
      <c r="B542" s="106">
        <v>9147.4</v>
      </c>
      <c r="C542" s="106">
        <v>9147.2999999999993</v>
      </c>
      <c r="D542" s="106">
        <f t="shared" si="37"/>
        <v>99.998906793187132</v>
      </c>
      <c r="E542" s="52"/>
    </row>
    <row r="543" spans="1:12" s="20" customFormat="1" ht="16.5" x14ac:dyDescent="0.25">
      <c r="A543" s="49" t="s">
        <v>43</v>
      </c>
      <c r="B543" s="106">
        <v>6376.13</v>
      </c>
      <c r="C543" s="106">
        <v>6376.1</v>
      </c>
      <c r="D543" s="106">
        <f t="shared" si="37"/>
        <v>99.999529495163998</v>
      </c>
      <c r="E543" s="52"/>
    </row>
    <row r="544" spans="1:12" ht="63.75" customHeight="1" x14ac:dyDescent="0.25">
      <c r="A544" s="154" t="s">
        <v>397</v>
      </c>
      <c r="B544" s="12">
        <f>B545+B546</f>
        <v>68858.7</v>
      </c>
      <c r="C544" s="12">
        <f>C545+C546</f>
        <v>65692.97</v>
      </c>
      <c r="D544" s="12">
        <f t="shared" si="37"/>
        <v>95.402570771739818</v>
      </c>
      <c r="E544" s="151" t="s">
        <v>398</v>
      </c>
    </row>
    <row r="545" spans="1:5" s="20" customFormat="1" ht="16.5" x14ac:dyDescent="0.25">
      <c r="A545" s="49" t="s">
        <v>11</v>
      </c>
      <c r="B545" s="106">
        <v>63027.1</v>
      </c>
      <c r="C545" s="106">
        <v>62771.4</v>
      </c>
      <c r="D545" s="106">
        <f t="shared" si="37"/>
        <v>99.594301498879062</v>
      </c>
      <c r="E545" s="52"/>
    </row>
    <row r="546" spans="1:5" s="20" customFormat="1" ht="16.5" x14ac:dyDescent="0.25">
      <c r="A546" s="49" t="s">
        <v>14</v>
      </c>
      <c r="B546" s="106">
        <v>5831.6</v>
      </c>
      <c r="C546" s="106">
        <v>2921.57</v>
      </c>
      <c r="D546" s="106">
        <f t="shared" si="37"/>
        <v>50.098943686123874</v>
      </c>
      <c r="E546" s="52"/>
    </row>
    <row r="547" spans="1:5" ht="49.5" x14ac:dyDescent="0.25">
      <c r="A547" s="27" t="s">
        <v>399</v>
      </c>
      <c r="B547" s="12">
        <f>B549+B553</f>
        <v>11519.16</v>
      </c>
      <c r="C547" s="12">
        <f>C549+C553</f>
        <v>11234.220000000001</v>
      </c>
      <c r="D547" s="54">
        <f t="shared" si="37"/>
        <v>97.526382132030477</v>
      </c>
      <c r="E547" s="109"/>
    </row>
    <row r="548" spans="1:5" ht="25.5" customHeight="1" x14ac:dyDescent="0.25">
      <c r="A548" s="154" t="s">
        <v>19</v>
      </c>
      <c r="B548" s="153"/>
      <c r="C548" s="54"/>
      <c r="D548" s="54"/>
      <c r="E548" s="109"/>
    </row>
    <row r="549" spans="1:5" s="20" customFormat="1" ht="375" customHeight="1" x14ac:dyDescent="0.25">
      <c r="A549" s="154" t="s">
        <v>400</v>
      </c>
      <c r="B549" s="12">
        <f>B550+B551+B552</f>
        <v>9646.7000000000007</v>
      </c>
      <c r="C549" s="12">
        <f>C550+C551+C552</f>
        <v>9361.77</v>
      </c>
      <c r="D549" s="12">
        <f t="shared" ref="D549:D558" si="38">C549/B549*100</f>
        <v>97.046347455606579</v>
      </c>
      <c r="E549" s="151" t="s">
        <v>401</v>
      </c>
    </row>
    <row r="550" spans="1:5" s="20" customFormat="1" ht="16.5" x14ac:dyDescent="0.25">
      <c r="A550" s="49" t="s">
        <v>11</v>
      </c>
      <c r="B550" s="106">
        <v>5365</v>
      </c>
      <c r="C550" s="106">
        <v>5365</v>
      </c>
      <c r="D550" s="106">
        <f t="shared" si="38"/>
        <v>100</v>
      </c>
      <c r="E550" s="52"/>
    </row>
    <row r="551" spans="1:5" s="20" customFormat="1" ht="16.5" x14ac:dyDescent="0.25">
      <c r="A551" s="49" t="s">
        <v>14</v>
      </c>
      <c r="B551" s="106">
        <v>45</v>
      </c>
      <c r="C551" s="106">
        <v>45</v>
      </c>
      <c r="D551" s="106">
        <f t="shared" si="38"/>
        <v>100</v>
      </c>
      <c r="E551" s="52"/>
    </row>
    <row r="552" spans="1:5" s="20" customFormat="1" ht="16.5" x14ac:dyDescent="0.25">
      <c r="A552" s="49" t="s">
        <v>43</v>
      </c>
      <c r="B552" s="106">
        <v>4236.7</v>
      </c>
      <c r="C552" s="106">
        <v>3951.77</v>
      </c>
      <c r="D552" s="106">
        <f t="shared" si="38"/>
        <v>93.274718530932105</v>
      </c>
      <c r="E552" s="52"/>
    </row>
    <row r="553" spans="1:5" ht="377.25" customHeight="1" x14ac:dyDescent="0.25">
      <c r="A553" s="154" t="s">
        <v>402</v>
      </c>
      <c r="B553" s="12">
        <f>B554+B555+B556</f>
        <v>1872.46</v>
      </c>
      <c r="C553" s="12">
        <f>C554+C555+C556</f>
        <v>1872.45</v>
      </c>
      <c r="D553" s="12">
        <f t="shared" si="38"/>
        <v>99.99946594319772</v>
      </c>
      <c r="E553" s="151" t="s">
        <v>403</v>
      </c>
    </row>
    <row r="554" spans="1:5" s="20" customFormat="1" ht="16.5" x14ac:dyDescent="0.25">
      <c r="A554" s="49" t="s">
        <v>11</v>
      </c>
      <c r="B554" s="106">
        <v>1648</v>
      </c>
      <c r="C554" s="106">
        <v>1648</v>
      </c>
      <c r="D554" s="106">
        <f t="shared" si="38"/>
        <v>100</v>
      </c>
      <c r="E554" s="52"/>
    </row>
    <row r="555" spans="1:5" s="20" customFormat="1" ht="16.5" x14ac:dyDescent="0.25">
      <c r="A555" s="49" t="s">
        <v>14</v>
      </c>
      <c r="B555" s="106">
        <v>183.06</v>
      </c>
      <c r="C555" s="106">
        <v>183.05</v>
      </c>
      <c r="D555" s="106">
        <f t="shared" si="38"/>
        <v>99.994537310171538</v>
      </c>
      <c r="E555" s="52"/>
    </row>
    <row r="556" spans="1:5" s="20" customFormat="1" ht="16.5" x14ac:dyDescent="0.25">
      <c r="A556" s="49" t="s">
        <v>43</v>
      </c>
      <c r="B556" s="106">
        <v>41.4</v>
      </c>
      <c r="C556" s="106">
        <v>41.4</v>
      </c>
      <c r="D556" s="106">
        <f t="shared" si="38"/>
        <v>100</v>
      </c>
      <c r="E556" s="52"/>
    </row>
    <row r="557" spans="1:5" s="137" customFormat="1" ht="49.5" x14ac:dyDescent="0.25">
      <c r="A557" s="75" t="s">
        <v>404</v>
      </c>
      <c r="B557" s="54">
        <f>B558</f>
        <v>17439.099999999999</v>
      </c>
      <c r="C557" s="54">
        <f>C558</f>
        <v>13912.7</v>
      </c>
      <c r="D557" s="54">
        <f t="shared" si="38"/>
        <v>79.778772987138112</v>
      </c>
      <c r="E557" s="110"/>
    </row>
    <row r="558" spans="1:5" s="25" customFormat="1" ht="69.75" customHeight="1" x14ac:dyDescent="0.25">
      <c r="A558" s="27" t="s">
        <v>405</v>
      </c>
      <c r="B558" s="12">
        <f>B560+B562</f>
        <v>17439.099999999999</v>
      </c>
      <c r="C558" s="12">
        <f>C560+C562</f>
        <v>13912.7</v>
      </c>
      <c r="D558" s="12">
        <f t="shared" si="38"/>
        <v>79.778772987138112</v>
      </c>
      <c r="E558" s="151"/>
    </row>
    <row r="559" spans="1:5" s="25" customFormat="1" ht="16.5" x14ac:dyDescent="0.25">
      <c r="A559" s="154" t="s">
        <v>19</v>
      </c>
      <c r="B559" s="153"/>
      <c r="C559" s="54"/>
      <c r="D559" s="54"/>
      <c r="E559" s="111"/>
    </row>
    <row r="560" spans="1:5" ht="66" x14ac:dyDescent="0.25">
      <c r="A560" s="154" t="s">
        <v>406</v>
      </c>
      <c r="B560" s="12">
        <f>B561</f>
        <v>14803.1</v>
      </c>
      <c r="C560" s="12">
        <f>C561</f>
        <v>12900.6</v>
      </c>
      <c r="D560" s="12">
        <f t="shared" ref="D560:D565" si="39">C560/B560*100</f>
        <v>87.147962251150105</v>
      </c>
      <c r="E560" s="151" t="s">
        <v>407</v>
      </c>
    </row>
    <row r="561" spans="1:5" s="20" customFormat="1" ht="16.5" x14ac:dyDescent="0.25">
      <c r="A561" s="49" t="s">
        <v>14</v>
      </c>
      <c r="B561" s="106">
        <v>14803.1</v>
      </c>
      <c r="C561" s="106">
        <v>12900.6</v>
      </c>
      <c r="D561" s="106">
        <f t="shared" si="39"/>
        <v>87.147962251150105</v>
      </c>
      <c r="E561" s="52"/>
    </row>
    <row r="562" spans="1:5" ht="73.5" customHeight="1" x14ac:dyDescent="0.25">
      <c r="A562" s="154" t="s">
        <v>408</v>
      </c>
      <c r="B562" s="12">
        <f>B563</f>
        <v>2636</v>
      </c>
      <c r="C562" s="12">
        <f>C563</f>
        <v>1012.1</v>
      </c>
      <c r="D562" s="12">
        <f t="shared" si="39"/>
        <v>38.395295902883156</v>
      </c>
      <c r="E562" s="154" t="s">
        <v>409</v>
      </c>
    </row>
    <row r="563" spans="1:5" s="20" customFormat="1" ht="16.5" x14ac:dyDescent="0.25">
      <c r="A563" s="49" t="s">
        <v>43</v>
      </c>
      <c r="B563" s="106">
        <v>2636</v>
      </c>
      <c r="C563" s="106">
        <v>1012.1</v>
      </c>
      <c r="D563" s="106">
        <f t="shared" si="39"/>
        <v>38.395295902883156</v>
      </c>
      <c r="E563" s="52"/>
    </row>
    <row r="564" spans="1:5" s="132" customFormat="1" ht="62.25" customHeight="1" x14ac:dyDescent="0.25">
      <c r="A564" s="75" t="s">
        <v>410</v>
      </c>
      <c r="B564" s="54">
        <f>B565</f>
        <v>34404.699999999997</v>
      </c>
      <c r="C564" s="54">
        <f>C565</f>
        <v>32626.9</v>
      </c>
      <c r="D564" s="54">
        <f t="shared" si="39"/>
        <v>94.83268274392745</v>
      </c>
      <c r="E564" s="109"/>
    </row>
    <row r="565" spans="1:5" s="25" customFormat="1" ht="54.75" customHeight="1" x14ac:dyDescent="0.25">
      <c r="A565" s="27" t="s">
        <v>411</v>
      </c>
      <c r="B565" s="12">
        <f>B567+B569</f>
        <v>34404.699999999997</v>
      </c>
      <c r="C565" s="12">
        <f>C567+C569</f>
        <v>32626.9</v>
      </c>
      <c r="D565" s="12">
        <f t="shared" si="39"/>
        <v>94.83268274392745</v>
      </c>
      <c r="E565" s="110"/>
    </row>
    <row r="566" spans="1:5" ht="16.5" x14ac:dyDescent="0.25">
      <c r="A566" s="154" t="s">
        <v>19</v>
      </c>
      <c r="B566" s="153"/>
      <c r="C566" s="54"/>
      <c r="D566" s="54"/>
      <c r="E566" s="109"/>
    </row>
    <row r="567" spans="1:5" ht="99" x14ac:dyDescent="0.25">
      <c r="A567" s="154" t="s">
        <v>412</v>
      </c>
      <c r="B567" s="12">
        <f>B568</f>
        <v>34354.699999999997</v>
      </c>
      <c r="C567" s="12">
        <f>C568</f>
        <v>32576.9</v>
      </c>
      <c r="D567" s="12">
        <f t="shared" ref="D567:D572" si="40">C567/B567*100</f>
        <v>94.825162204880272</v>
      </c>
      <c r="E567" s="35" t="s">
        <v>413</v>
      </c>
    </row>
    <row r="568" spans="1:5" s="20" customFormat="1" ht="16.5" x14ac:dyDescent="0.25">
      <c r="A568" s="49" t="s">
        <v>14</v>
      </c>
      <c r="B568" s="106">
        <v>34354.699999999997</v>
      </c>
      <c r="C568" s="106">
        <v>32576.9</v>
      </c>
      <c r="D568" s="106">
        <f t="shared" si="40"/>
        <v>94.825162204880272</v>
      </c>
      <c r="E568" s="52"/>
    </row>
    <row r="569" spans="1:5" ht="46.5" customHeight="1" x14ac:dyDescent="0.25">
      <c r="A569" s="154" t="s">
        <v>414</v>
      </c>
      <c r="B569" s="12">
        <f>B570</f>
        <v>50</v>
      </c>
      <c r="C569" s="12">
        <f>C570</f>
        <v>50</v>
      </c>
      <c r="D569" s="12">
        <f t="shared" si="40"/>
        <v>100</v>
      </c>
      <c r="E569" s="151" t="s">
        <v>415</v>
      </c>
    </row>
    <row r="570" spans="1:5" s="20" customFormat="1" ht="16.5" x14ac:dyDescent="0.25">
      <c r="A570" s="49" t="s">
        <v>14</v>
      </c>
      <c r="B570" s="106">
        <v>50</v>
      </c>
      <c r="C570" s="106">
        <v>50</v>
      </c>
      <c r="D570" s="106">
        <f t="shared" si="40"/>
        <v>100</v>
      </c>
      <c r="E570" s="52"/>
    </row>
    <row r="571" spans="1:5" s="132" customFormat="1" ht="16.5" x14ac:dyDescent="0.25">
      <c r="A571" s="75" t="s">
        <v>416</v>
      </c>
      <c r="B571" s="54">
        <f>B572+B578+B582</f>
        <v>24547.25</v>
      </c>
      <c r="C571" s="54">
        <f>C572+C578+C582</f>
        <v>24347.696</v>
      </c>
      <c r="D571" s="12">
        <f t="shared" si="40"/>
        <v>99.187061687154369</v>
      </c>
      <c r="E571" s="27"/>
    </row>
    <row r="572" spans="1:5" s="25" customFormat="1" ht="82.5" x14ac:dyDescent="0.25">
      <c r="A572" s="27" t="s">
        <v>417</v>
      </c>
      <c r="B572" s="12">
        <f>B574+B576</f>
        <v>2449</v>
      </c>
      <c r="C572" s="12">
        <f>C574+C576</f>
        <v>2421.9</v>
      </c>
      <c r="D572" s="12">
        <f t="shared" si="40"/>
        <v>98.893425888117605</v>
      </c>
      <c r="E572" s="112"/>
    </row>
    <row r="573" spans="1:5" ht="16.5" x14ac:dyDescent="0.25">
      <c r="A573" s="154" t="s">
        <v>19</v>
      </c>
      <c r="B573" s="153"/>
      <c r="C573" s="54"/>
      <c r="D573" s="54"/>
      <c r="E573" s="112"/>
    </row>
    <row r="574" spans="1:5" ht="174" customHeight="1" x14ac:dyDescent="0.25">
      <c r="A574" s="154" t="s">
        <v>418</v>
      </c>
      <c r="B574" s="12">
        <f>B575</f>
        <v>2101.6</v>
      </c>
      <c r="C574" s="12">
        <f>C575</f>
        <v>2074.5</v>
      </c>
      <c r="D574" s="12">
        <f>C574/B574*100</f>
        <v>98.710506280928826</v>
      </c>
      <c r="E574" s="151" t="s">
        <v>419</v>
      </c>
    </row>
    <row r="575" spans="1:5" s="20" customFormat="1" ht="16.5" x14ac:dyDescent="0.25">
      <c r="A575" s="49" t="s">
        <v>14</v>
      </c>
      <c r="B575" s="106">
        <v>2101.6</v>
      </c>
      <c r="C575" s="106">
        <v>2074.5</v>
      </c>
      <c r="D575" s="106">
        <f>C575/B575*100</f>
        <v>98.710506280928826</v>
      </c>
      <c r="E575" s="52"/>
    </row>
    <row r="576" spans="1:5" ht="84.75" customHeight="1" x14ac:dyDescent="0.25">
      <c r="A576" s="37" t="s">
        <v>420</v>
      </c>
      <c r="B576" s="12">
        <f>B577</f>
        <v>347.4</v>
      </c>
      <c r="C576" s="12">
        <f>C577</f>
        <v>347.4</v>
      </c>
      <c r="D576" s="12">
        <f>C576/B576*100</f>
        <v>100</v>
      </c>
      <c r="E576" s="154" t="s">
        <v>421</v>
      </c>
    </row>
    <row r="577" spans="1:5" s="20" customFormat="1" ht="16.5" x14ac:dyDescent="0.25">
      <c r="A577" s="49" t="s">
        <v>14</v>
      </c>
      <c r="B577" s="106">
        <v>347.4</v>
      </c>
      <c r="C577" s="106">
        <v>347.4</v>
      </c>
      <c r="D577" s="106">
        <f>C577/B577*100</f>
        <v>100</v>
      </c>
      <c r="E577" s="52"/>
    </row>
    <row r="578" spans="1:5" s="20" customFormat="1" ht="49.5" x14ac:dyDescent="0.25">
      <c r="A578" s="27" t="s">
        <v>422</v>
      </c>
      <c r="B578" s="12">
        <f>B580</f>
        <v>22022.75</v>
      </c>
      <c r="C578" s="12">
        <f>C580</f>
        <v>21850.295999999998</v>
      </c>
      <c r="D578" s="12">
        <f>C578/B578*100</f>
        <v>99.216927949506754</v>
      </c>
      <c r="E578" s="27"/>
    </row>
    <row r="579" spans="1:5" ht="16.5" x14ac:dyDescent="0.25">
      <c r="A579" s="154" t="s">
        <v>19</v>
      </c>
      <c r="B579" s="153"/>
      <c r="C579" s="54"/>
      <c r="D579" s="54"/>
      <c r="E579" s="27"/>
    </row>
    <row r="580" spans="1:5" ht="82.5" x14ac:dyDescent="0.25">
      <c r="A580" s="154" t="s">
        <v>423</v>
      </c>
      <c r="B580" s="12">
        <f>B581</f>
        <v>22022.75</v>
      </c>
      <c r="C580" s="12">
        <f>C581</f>
        <v>21850.295999999998</v>
      </c>
      <c r="D580" s="12">
        <f>C580/B580*100</f>
        <v>99.216927949506754</v>
      </c>
      <c r="E580" s="151" t="s">
        <v>424</v>
      </c>
    </row>
    <row r="581" spans="1:5" s="20" customFormat="1" ht="16.5" x14ac:dyDescent="0.25">
      <c r="A581" s="49" t="s">
        <v>14</v>
      </c>
      <c r="B581" s="106">
        <v>22022.75</v>
      </c>
      <c r="C581" s="106">
        <v>21850.295999999998</v>
      </c>
      <c r="D581" s="106">
        <f>C581/B581*100</f>
        <v>99.216927949506754</v>
      </c>
      <c r="E581" s="52"/>
    </row>
    <row r="582" spans="1:5" ht="49.5" x14ac:dyDescent="0.3">
      <c r="A582" s="27" t="s">
        <v>425</v>
      </c>
      <c r="B582" s="12">
        <f>B584</f>
        <v>75.5</v>
      </c>
      <c r="C582" s="12">
        <f>C584</f>
        <v>75.5</v>
      </c>
      <c r="D582" s="54">
        <f>C582/B582*100</f>
        <v>100</v>
      </c>
      <c r="E582" s="113"/>
    </row>
    <row r="583" spans="1:5" ht="24" customHeight="1" x14ac:dyDescent="0.25">
      <c r="A583" s="154" t="s">
        <v>19</v>
      </c>
      <c r="B583" s="153"/>
      <c r="C583" s="54"/>
      <c r="D583" s="54"/>
      <c r="E583" s="27"/>
    </row>
    <row r="584" spans="1:5" s="25" customFormat="1" ht="39" customHeight="1" x14ac:dyDescent="0.25">
      <c r="A584" s="154" t="s">
        <v>426</v>
      </c>
      <c r="B584" s="12">
        <f>B585</f>
        <v>75.5</v>
      </c>
      <c r="C584" s="12">
        <f>C585</f>
        <v>75.5</v>
      </c>
      <c r="D584" s="12">
        <f>C584/B584*100</f>
        <v>100</v>
      </c>
      <c r="E584" s="151" t="s">
        <v>427</v>
      </c>
    </row>
    <row r="585" spans="1:5" s="20" customFormat="1" ht="16.5" x14ac:dyDescent="0.25">
      <c r="A585" s="49" t="s">
        <v>11</v>
      </c>
      <c r="B585" s="106">
        <v>75.5</v>
      </c>
      <c r="C585" s="106">
        <v>75.5</v>
      </c>
      <c r="D585" s="106">
        <f>C585/B585*100</f>
        <v>100</v>
      </c>
      <c r="E585" s="52"/>
    </row>
    <row r="586" spans="1:5" s="137" customFormat="1" ht="33" x14ac:dyDescent="0.25">
      <c r="A586" s="75" t="s">
        <v>428</v>
      </c>
      <c r="B586" s="12">
        <f>B587</f>
        <v>100</v>
      </c>
      <c r="C586" s="12">
        <f>C587</f>
        <v>100</v>
      </c>
      <c r="D586" s="12">
        <f>C586/B586*100</f>
        <v>100</v>
      </c>
      <c r="E586" s="36"/>
    </row>
    <row r="587" spans="1:5" ht="33" x14ac:dyDescent="0.25">
      <c r="A587" s="27" t="s">
        <v>429</v>
      </c>
      <c r="B587" s="12">
        <f>B589</f>
        <v>100</v>
      </c>
      <c r="C587" s="12">
        <f>C589</f>
        <v>100</v>
      </c>
      <c r="D587" s="54">
        <f>C587/B587*100</f>
        <v>100</v>
      </c>
      <c r="E587" s="23"/>
    </row>
    <row r="588" spans="1:5" ht="16.5" x14ac:dyDescent="0.25">
      <c r="A588" s="154" t="s">
        <v>19</v>
      </c>
      <c r="B588" s="153"/>
      <c r="C588" s="54"/>
      <c r="D588" s="54"/>
      <c r="E588" s="27"/>
    </row>
    <row r="589" spans="1:5" ht="83.25" customHeight="1" x14ac:dyDescent="0.25">
      <c r="A589" s="154" t="s">
        <v>430</v>
      </c>
      <c r="B589" s="12">
        <f>B590</f>
        <v>100</v>
      </c>
      <c r="C589" s="12">
        <f>C590</f>
        <v>100</v>
      </c>
      <c r="D589" s="12">
        <f t="shared" ref="D589:D595" si="41">C589/B589*100</f>
        <v>100</v>
      </c>
      <c r="E589" s="154" t="s">
        <v>431</v>
      </c>
    </row>
    <row r="590" spans="1:5" s="20" customFormat="1" ht="16.5" x14ac:dyDescent="0.25">
      <c r="A590" s="49" t="s">
        <v>14</v>
      </c>
      <c r="B590" s="106">
        <v>100</v>
      </c>
      <c r="C590" s="106">
        <v>100</v>
      </c>
      <c r="D590" s="106">
        <f t="shared" si="41"/>
        <v>100</v>
      </c>
      <c r="E590" s="52"/>
    </row>
    <row r="591" spans="1:5" s="20" customFormat="1" ht="25.5" customHeight="1" x14ac:dyDescent="0.25">
      <c r="A591" s="39" t="s">
        <v>32</v>
      </c>
      <c r="B591" s="138">
        <f>B586+B571+B564+B557+B519</f>
        <v>1830143.62</v>
      </c>
      <c r="C591" s="138">
        <f>C586+C571+C564+C557+C519</f>
        <v>1818045.8559999999</v>
      </c>
      <c r="D591" s="9">
        <f t="shared" si="41"/>
        <v>99.338971878064953</v>
      </c>
      <c r="E591" s="39"/>
    </row>
    <row r="592" spans="1:5" ht="16.5" x14ac:dyDescent="0.25">
      <c r="A592" s="154" t="s">
        <v>11</v>
      </c>
      <c r="B592" s="115">
        <f>B585+B554+B550+B545+B541+B528+B524</f>
        <v>1412208.88</v>
      </c>
      <c r="C592" s="115">
        <f>C585+C554+C550+C545+C541+C528+C524</f>
        <v>1411242.57</v>
      </c>
      <c r="D592" s="115">
        <f t="shared" si="41"/>
        <v>99.931574569903574</v>
      </c>
      <c r="E592" s="27"/>
    </row>
    <row r="593" spans="1:5" s="20" customFormat="1" ht="16.5" x14ac:dyDescent="0.25">
      <c r="A593" s="154" t="s">
        <v>14</v>
      </c>
      <c r="B593" s="155">
        <f>B590+B581+B577+B575+B570+B561+B555+B551+B546+B542+B537+B534+B529+B525+B568</f>
        <v>401759.81</v>
      </c>
      <c r="C593" s="155">
        <f>C590+C581+C577+C575+C570+C561+C555+C551+C546+C542+C537+C534+C529+C525+C568</f>
        <v>392984.31599999999</v>
      </c>
      <c r="D593" s="115">
        <f t="shared" si="41"/>
        <v>97.815736223093097</v>
      </c>
      <c r="E593" s="27"/>
    </row>
    <row r="594" spans="1:5" s="20" customFormat="1" ht="18.75" hidden="1" customHeight="1" x14ac:dyDescent="0.25">
      <c r="A594" s="154" t="s">
        <v>57</v>
      </c>
      <c r="B594" s="153"/>
      <c r="C594" s="153"/>
      <c r="D594" s="115" t="e">
        <f t="shared" si="41"/>
        <v>#DIV/0!</v>
      </c>
      <c r="E594" s="27"/>
    </row>
    <row r="595" spans="1:5" s="20" customFormat="1" ht="16.5" x14ac:dyDescent="0.25">
      <c r="A595" s="154" t="s">
        <v>43</v>
      </c>
      <c r="B595" s="153">
        <f>B563+B556+B552+B543+B535</f>
        <v>16174.93</v>
      </c>
      <c r="C595" s="153">
        <f>C563+C556+C552+C543+C535</f>
        <v>13818.970000000001</v>
      </c>
      <c r="D595" s="115">
        <f t="shared" si="41"/>
        <v>85.434496470772984</v>
      </c>
      <c r="E595" s="27"/>
    </row>
    <row r="596" spans="1:5" ht="21" customHeight="1" x14ac:dyDescent="0.25">
      <c r="A596" s="160" t="s">
        <v>637</v>
      </c>
      <c r="B596" s="160"/>
      <c r="C596" s="160"/>
      <c r="D596" s="160"/>
      <c r="E596" s="160"/>
    </row>
    <row r="597" spans="1:5" s="132" customFormat="1" ht="90.75" customHeight="1" x14ac:dyDescent="0.25">
      <c r="A597" s="75" t="s">
        <v>619</v>
      </c>
      <c r="B597" s="54">
        <f>B598+B617+B620+B614</f>
        <v>34166.870000000003</v>
      </c>
      <c r="C597" s="54">
        <f>C598+C617+C620+C614</f>
        <v>30514.829999999998</v>
      </c>
      <c r="D597" s="54">
        <f>C597/B597*100</f>
        <v>89.311166050621537</v>
      </c>
      <c r="E597" s="154"/>
    </row>
    <row r="598" spans="1:5" ht="120" customHeight="1" x14ac:dyDescent="0.25">
      <c r="A598" s="27" t="s">
        <v>432</v>
      </c>
      <c r="B598" s="12">
        <f>B600+B606+B608+B610+B612</f>
        <v>33989.47</v>
      </c>
      <c r="C598" s="12">
        <f>C600+C606+C608+C610+C612</f>
        <v>30337.769999999997</v>
      </c>
      <c r="D598" s="54">
        <f>C598/B598*100</f>
        <v>89.256378519582668</v>
      </c>
      <c r="E598" s="154"/>
    </row>
    <row r="599" spans="1:5" ht="21" customHeight="1" x14ac:dyDescent="0.25">
      <c r="A599" s="41" t="s">
        <v>19</v>
      </c>
      <c r="B599" s="30"/>
      <c r="C599" s="53"/>
      <c r="D599" s="53"/>
      <c r="E599" s="154"/>
    </row>
    <row r="600" spans="1:5" ht="89.25" customHeight="1" x14ac:dyDescent="0.25">
      <c r="A600" s="154" t="s">
        <v>433</v>
      </c>
      <c r="B600" s="153">
        <f>B602+B604</f>
        <v>28085.599999999999</v>
      </c>
      <c r="C600" s="153">
        <f>C602+C604</f>
        <v>25203.909999999996</v>
      </c>
      <c r="D600" s="153">
        <f t="shared" ref="D600:D613" si="42">C600/B600*100</f>
        <v>89.739617455208361</v>
      </c>
      <c r="E600" s="154"/>
    </row>
    <row r="601" spans="1:5" ht="21" customHeight="1" x14ac:dyDescent="0.25">
      <c r="A601" s="154" t="s">
        <v>14</v>
      </c>
      <c r="B601" s="153">
        <f>B603+B605</f>
        <v>28085.599999999999</v>
      </c>
      <c r="C601" s="153">
        <f>C603+C605</f>
        <v>25203.909999999996</v>
      </c>
      <c r="D601" s="153">
        <f t="shared" si="42"/>
        <v>89.739617455208361</v>
      </c>
      <c r="E601" s="154"/>
    </row>
    <row r="602" spans="1:5" ht="81.75" customHeight="1" x14ac:dyDescent="0.25">
      <c r="A602" s="154" t="s">
        <v>434</v>
      </c>
      <c r="B602" s="153">
        <f>B603</f>
        <v>17518.2</v>
      </c>
      <c r="C602" s="153">
        <f>C603</f>
        <v>16723.03</v>
      </c>
      <c r="D602" s="153">
        <f t="shared" si="42"/>
        <v>95.460892100786594</v>
      </c>
      <c r="E602" s="154" t="s">
        <v>435</v>
      </c>
    </row>
    <row r="603" spans="1:5" ht="21.75" customHeight="1" x14ac:dyDescent="0.25">
      <c r="A603" s="154" t="s">
        <v>14</v>
      </c>
      <c r="B603" s="153">
        <v>17518.2</v>
      </c>
      <c r="C603" s="153">
        <v>16723.03</v>
      </c>
      <c r="D603" s="153">
        <f t="shared" si="42"/>
        <v>95.460892100786594</v>
      </c>
      <c r="E603" s="154"/>
    </row>
    <row r="604" spans="1:5" ht="117" customHeight="1" x14ac:dyDescent="0.25">
      <c r="A604" s="154" t="s">
        <v>436</v>
      </c>
      <c r="B604" s="153">
        <f>B605</f>
        <v>10567.4</v>
      </c>
      <c r="C604" s="153">
        <f>C605</f>
        <v>8480.8799999999992</v>
      </c>
      <c r="D604" s="153">
        <f t="shared" si="42"/>
        <v>80.255124250052049</v>
      </c>
      <c r="E604" s="154" t="s">
        <v>437</v>
      </c>
    </row>
    <row r="605" spans="1:5" ht="19.5" customHeight="1" x14ac:dyDescent="0.25">
      <c r="A605" s="154" t="s">
        <v>14</v>
      </c>
      <c r="B605" s="153">
        <v>10567.4</v>
      </c>
      <c r="C605" s="153">
        <v>8480.8799999999992</v>
      </c>
      <c r="D605" s="153">
        <f t="shared" si="42"/>
        <v>80.255124250052049</v>
      </c>
      <c r="E605" s="154"/>
    </row>
    <row r="606" spans="1:5" ht="69.75" customHeight="1" x14ac:dyDescent="0.25">
      <c r="A606" s="154" t="s">
        <v>438</v>
      </c>
      <c r="B606" s="153"/>
      <c r="C606" s="155"/>
      <c r="D606" s="153"/>
      <c r="E606" s="154"/>
    </row>
    <row r="607" spans="1:5" ht="19.5" customHeight="1" x14ac:dyDescent="0.25">
      <c r="A607" s="154" t="s">
        <v>14</v>
      </c>
      <c r="B607" s="153"/>
      <c r="C607" s="153"/>
      <c r="D607" s="153"/>
      <c r="E607" s="154"/>
    </row>
    <row r="608" spans="1:5" ht="87" customHeight="1" x14ac:dyDescent="0.25">
      <c r="A608" s="154" t="s">
        <v>439</v>
      </c>
      <c r="B608" s="153">
        <f>B609</f>
        <v>355.4</v>
      </c>
      <c r="C608" s="153">
        <f>C609</f>
        <v>355.4</v>
      </c>
      <c r="D608" s="153">
        <f t="shared" si="42"/>
        <v>100</v>
      </c>
      <c r="E608" s="154" t="s">
        <v>440</v>
      </c>
    </row>
    <row r="609" spans="1:5" ht="19.5" customHeight="1" x14ac:dyDescent="0.25">
      <c r="A609" s="154" t="s">
        <v>14</v>
      </c>
      <c r="B609" s="153">
        <v>355.4</v>
      </c>
      <c r="C609" s="153">
        <v>355.4</v>
      </c>
      <c r="D609" s="153">
        <f t="shared" si="42"/>
        <v>100</v>
      </c>
      <c r="E609" s="154"/>
    </row>
    <row r="610" spans="1:5" ht="157.5" customHeight="1" x14ac:dyDescent="0.25">
      <c r="A610" s="154" t="s">
        <v>441</v>
      </c>
      <c r="B610" s="153">
        <f>B611</f>
        <v>774.27</v>
      </c>
      <c r="C610" s="153">
        <f>C611</f>
        <v>4.34</v>
      </c>
      <c r="D610" s="153">
        <f t="shared" si="42"/>
        <v>0.56052798119519032</v>
      </c>
      <c r="E610" s="154" t="s">
        <v>442</v>
      </c>
    </row>
    <row r="611" spans="1:5" ht="19.5" customHeight="1" x14ac:dyDescent="0.25">
      <c r="A611" s="154" t="s">
        <v>43</v>
      </c>
      <c r="B611" s="153">
        <v>774.27</v>
      </c>
      <c r="C611" s="153">
        <v>4.34</v>
      </c>
      <c r="D611" s="153">
        <f t="shared" si="42"/>
        <v>0.56052798119519032</v>
      </c>
      <c r="E611" s="154"/>
    </row>
    <row r="612" spans="1:5" ht="134.25" customHeight="1" x14ac:dyDescent="0.25">
      <c r="A612" s="154" t="s">
        <v>443</v>
      </c>
      <c r="B612" s="153">
        <f>B613</f>
        <v>4774.2</v>
      </c>
      <c r="C612" s="153">
        <f>C613</f>
        <v>4774.12</v>
      </c>
      <c r="D612" s="153">
        <f t="shared" si="42"/>
        <v>99.998324326588744</v>
      </c>
      <c r="E612" s="154" t="s">
        <v>444</v>
      </c>
    </row>
    <row r="613" spans="1:5" ht="19.5" customHeight="1" x14ac:dyDescent="0.25">
      <c r="A613" s="154" t="s">
        <v>14</v>
      </c>
      <c r="B613" s="153">
        <v>4774.2</v>
      </c>
      <c r="C613" s="153">
        <v>4774.12</v>
      </c>
      <c r="D613" s="153">
        <f t="shared" si="42"/>
        <v>99.998324326588744</v>
      </c>
      <c r="E613" s="154"/>
    </row>
    <row r="614" spans="1:5" ht="56.25" customHeight="1" x14ac:dyDescent="0.25">
      <c r="A614" s="27" t="s">
        <v>445</v>
      </c>
      <c r="B614" s="12">
        <f>B615</f>
        <v>0</v>
      </c>
      <c r="C614" s="12">
        <f t="shared" ref="C614:D614" si="43">C615</f>
        <v>0</v>
      </c>
      <c r="D614" s="12">
        <f t="shared" si="43"/>
        <v>0</v>
      </c>
      <c r="E614" s="154"/>
    </row>
    <row r="615" spans="1:5" ht="216" customHeight="1" x14ac:dyDescent="0.25">
      <c r="A615" s="116" t="s">
        <v>446</v>
      </c>
      <c r="B615" s="153"/>
      <c r="C615" s="153"/>
      <c r="D615" s="153"/>
      <c r="E615" s="154" t="s">
        <v>447</v>
      </c>
    </row>
    <row r="616" spans="1:5" ht="19.5" customHeight="1" x14ac:dyDescent="0.25">
      <c r="A616" s="154" t="s">
        <v>14</v>
      </c>
      <c r="B616" s="153"/>
      <c r="C616" s="153"/>
      <c r="D616" s="153"/>
      <c r="E616" s="154"/>
    </row>
    <row r="617" spans="1:5" ht="55.5" customHeight="1" x14ac:dyDescent="0.25">
      <c r="A617" s="27" t="s">
        <v>448</v>
      </c>
      <c r="B617" s="12">
        <f>B618</f>
        <v>0</v>
      </c>
      <c r="C617" s="12">
        <f>C618</f>
        <v>0</v>
      </c>
      <c r="D617" s="12">
        <f t="shared" ref="D617" si="44">D618</f>
        <v>0</v>
      </c>
      <c r="E617" s="154"/>
    </row>
    <row r="618" spans="1:5" ht="216.75" customHeight="1" x14ac:dyDescent="0.25">
      <c r="A618" s="37" t="s">
        <v>449</v>
      </c>
      <c r="B618" s="153"/>
      <c r="C618" s="153"/>
      <c r="D618" s="153"/>
      <c r="E618" s="154" t="s">
        <v>450</v>
      </c>
    </row>
    <row r="619" spans="1:5" ht="19.5" customHeight="1" x14ac:dyDescent="0.25">
      <c r="A619" s="154" t="s">
        <v>14</v>
      </c>
      <c r="B619" s="153"/>
      <c r="C619" s="153"/>
      <c r="D619" s="153"/>
      <c r="E619" s="154"/>
    </row>
    <row r="620" spans="1:5" ht="74.25" customHeight="1" x14ac:dyDescent="0.25">
      <c r="A620" s="27" t="s">
        <v>451</v>
      </c>
      <c r="B620" s="12">
        <f>B621</f>
        <v>177.4</v>
      </c>
      <c r="C620" s="12">
        <f t="shared" ref="C620" si="45">C621</f>
        <v>177.06</v>
      </c>
      <c r="D620" s="12">
        <f>C620/B620*100</f>
        <v>99.808342728297632</v>
      </c>
      <c r="E620" s="154"/>
    </row>
    <row r="621" spans="1:5" ht="66" customHeight="1" x14ac:dyDescent="0.25">
      <c r="A621" s="154" t="s">
        <v>452</v>
      </c>
      <c r="B621" s="153">
        <f>B622+B623</f>
        <v>177.4</v>
      </c>
      <c r="C621" s="153">
        <f>C622+C623</f>
        <v>177.06</v>
      </c>
      <c r="D621" s="153">
        <f>C621/B621*100</f>
        <v>99.808342728297632</v>
      </c>
      <c r="E621" s="154"/>
    </row>
    <row r="622" spans="1:5" ht="371.25" customHeight="1" x14ac:dyDescent="0.25">
      <c r="A622" s="154" t="s">
        <v>453</v>
      </c>
      <c r="B622" s="153">
        <v>99.4</v>
      </c>
      <c r="C622" s="153">
        <v>99.06</v>
      </c>
      <c r="D622" s="153">
        <f t="shared" ref="D622:D623" si="46">C622/B622*100</f>
        <v>99.6579476861167</v>
      </c>
      <c r="E622" s="154" t="s">
        <v>454</v>
      </c>
    </row>
    <row r="623" spans="1:5" ht="139.5" customHeight="1" x14ac:dyDescent="0.25">
      <c r="A623" s="154" t="s">
        <v>14</v>
      </c>
      <c r="B623" s="153">
        <v>78</v>
      </c>
      <c r="C623" s="153">
        <v>78</v>
      </c>
      <c r="D623" s="153">
        <f t="shared" si="46"/>
        <v>100</v>
      </c>
      <c r="E623" s="154" t="s">
        <v>455</v>
      </c>
    </row>
    <row r="624" spans="1:5" s="132" customFormat="1" ht="45.75" customHeight="1" x14ac:dyDescent="0.25">
      <c r="A624" s="27" t="s">
        <v>456</v>
      </c>
      <c r="B624" s="12">
        <f>B625+B628+B631</f>
        <v>258.7</v>
      </c>
      <c r="C624" s="12">
        <f>C625+C628+C631</f>
        <v>230.37</v>
      </c>
      <c r="D624" s="54">
        <f>C624/B624*100</f>
        <v>89.049091611905681</v>
      </c>
      <c r="E624" s="27"/>
    </row>
    <row r="625" spans="1:5" ht="89.25" customHeight="1" x14ac:dyDescent="0.25">
      <c r="A625" s="27" t="s">
        <v>457</v>
      </c>
      <c r="B625" s="12">
        <f>B626</f>
        <v>141.69999999999999</v>
      </c>
      <c r="C625" s="12">
        <f t="shared" ref="C625" si="47">C626</f>
        <v>141.36000000000001</v>
      </c>
      <c r="D625" s="54">
        <f>C625/B625*100</f>
        <v>99.760056457304174</v>
      </c>
      <c r="E625" s="154"/>
    </row>
    <row r="626" spans="1:5" ht="141" customHeight="1" x14ac:dyDescent="0.25">
      <c r="A626" s="154" t="s">
        <v>458</v>
      </c>
      <c r="B626" s="153">
        <f>B627</f>
        <v>141.69999999999999</v>
      </c>
      <c r="C626" s="153">
        <f>C627</f>
        <v>141.36000000000001</v>
      </c>
      <c r="D626" s="153">
        <f>C626/B626*100</f>
        <v>99.760056457304174</v>
      </c>
      <c r="E626" s="154" t="s">
        <v>620</v>
      </c>
    </row>
    <row r="627" spans="1:5" ht="19.5" customHeight="1" x14ac:dyDescent="0.25">
      <c r="A627" s="154" t="s">
        <v>14</v>
      </c>
      <c r="B627" s="153">
        <v>141.69999999999999</v>
      </c>
      <c r="C627" s="153">
        <v>141.36000000000001</v>
      </c>
      <c r="D627" s="153">
        <f t="shared" ref="D627" si="48">C627/B627*100</f>
        <v>99.760056457304174</v>
      </c>
      <c r="E627" s="154"/>
    </row>
    <row r="628" spans="1:5" ht="39" customHeight="1" x14ac:dyDescent="0.25">
      <c r="A628" s="27" t="s">
        <v>459</v>
      </c>
      <c r="B628" s="12">
        <f t="shared" ref="B628:D628" si="49">B629</f>
        <v>99</v>
      </c>
      <c r="C628" s="12">
        <f t="shared" si="49"/>
        <v>71.31</v>
      </c>
      <c r="D628" s="12">
        <f t="shared" si="49"/>
        <v>72.030303030303031</v>
      </c>
      <c r="E628" s="27"/>
    </row>
    <row r="629" spans="1:5" ht="132.75" customHeight="1" x14ac:dyDescent="0.25">
      <c r="A629" s="154" t="s">
        <v>460</v>
      </c>
      <c r="B629" s="153">
        <f>B630</f>
        <v>99</v>
      </c>
      <c r="C629" s="153">
        <f>C630</f>
        <v>71.31</v>
      </c>
      <c r="D629" s="155">
        <f t="shared" ref="D629:D641" si="50">C629/B629*100</f>
        <v>72.030303030303031</v>
      </c>
      <c r="E629" s="154" t="s">
        <v>461</v>
      </c>
    </row>
    <row r="630" spans="1:5" ht="19.5" customHeight="1" x14ac:dyDescent="0.25">
      <c r="A630" s="154" t="s">
        <v>14</v>
      </c>
      <c r="B630" s="153">
        <v>99</v>
      </c>
      <c r="C630" s="153">
        <v>71.31</v>
      </c>
      <c r="D630" s="153">
        <f t="shared" si="50"/>
        <v>72.030303030303031</v>
      </c>
      <c r="E630" s="154"/>
    </row>
    <row r="631" spans="1:5" ht="58.5" customHeight="1" x14ac:dyDescent="0.25">
      <c r="A631" s="27" t="s">
        <v>462</v>
      </c>
      <c r="B631" s="12">
        <f t="shared" ref="B631:D631" si="51">B632</f>
        <v>18</v>
      </c>
      <c r="C631" s="12">
        <f t="shared" si="51"/>
        <v>17.7</v>
      </c>
      <c r="D631" s="12">
        <f t="shared" si="51"/>
        <v>98.333333333333329</v>
      </c>
      <c r="E631" s="27"/>
    </row>
    <row r="632" spans="1:5" ht="285" customHeight="1" x14ac:dyDescent="0.25">
      <c r="A632" s="154" t="s">
        <v>463</v>
      </c>
      <c r="B632" s="153">
        <f>B633</f>
        <v>18</v>
      </c>
      <c r="C632" s="153">
        <f>C633</f>
        <v>17.7</v>
      </c>
      <c r="D632" s="155">
        <f t="shared" ref="D632:D633" si="52">C632/B632*100</f>
        <v>98.333333333333329</v>
      </c>
      <c r="E632" s="154" t="s">
        <v>464</v>
      </c>
    </row>
    <row r="633" spans="1:5" ht="19.5" customHeight="1" x14ac:dyDescent="0.25">
      <c r="A633" s="154" t="s">
        <v>43</v>
      </c>
      <c r="B633" s="153">
        <v>18</v>
      </c>
      <c r="C633" s="153">
        <v>17.7</v>
      </c>
      <c r="D633" s="153">
        <f t="shared" si="52"/>
        <v>98.333333333333329</v>
      </c>
      <c r="E633" s="154"/>
    </row>
    <row r="634" spans="1:5" s="132" customFormat="1" ht="77.25" customHeight="1" x14ac:dyDescent="0.25">
      <c r="A634" s="27" t="s">
        <v>465</v>
      </c>
      <c r="B634" s="12">
        <f t="shared" ref="B634:C635" si="53">B635</f>
        <v>6267</v>
      </c>
      <c r="C634" s="54">
        <f t="shared" si="53"/>
        <v>5932.12</v>
      </c>
      <c r="D634" s="54">
        <f t="shared" si="50"/>
        <v>94.656454443912551</v>
      </c>
      <c r="E634" s="27"/>
    </row>
    <row r="635" spans="1:5" ht="75" customHeight="1" x14ac:dyDescent="0.25">
      <c r="A635" s="27" t="s">
        <v>466</v>
      </c>
      <c r="B635" s="12">
        <f t="shared" si="53"/>
        <v>6267</v>
      </c>
      <c r="C635" s="12">
        <f t="shared" si="53"/>
        <v>5932.12</v>
      </c>
      <c r="D635" s="54">
        <f t="shared" si="50"/>
        <v>94.656454443912551</v>
      </c>
      <c r="E635" s="27"/>
    </row>
    <row r="636" spans="1:5" ht="75.75" customHeight="1" x14ac:dyDescent="0.25">
      <c r="A636" s="154" t="s">
        <v>467</v>
      </c>
      <c r="B636" s="153">
        <f>B637</f>
        <v>6267</v>
      </c>
      <c r="C636" s="153">
        <f>C637</f>
        <v>5932.12</v>
      </c>
      <c r="D636" s="153">
        <f t="shared" si="50"/>
        <v>94.656454443912551</v>
      </c>
      <c r="E636" s="154" t="s">
        <v>468</v>
      </c>
    </row>
    <row r="637" spans="1:5" ht="19.5" customHeight="1" x14ac:dyDescent="0.25">
      <c r="A637" s="154" t="s">
        <v>14</v>
      </c>
      <c r="B637" s="153">
        <v>6267</v>
      </c>
      <c r="C637" s="153">
        <v>5932.12</v>
      </c>
      <c r="D637" s="153">
        <f t="shared" si="50"/>
        <v>94.656454443912551</v>
      </c>
      <c r="E637" s="154"/>
    </row>
    <row r="638" spans="1:5" ht="21.75" customHeight="1" x14ac:dyDescent="0.25">
      <c r="A638" s="39" t="s">
        <v>32</v>
      </c>
      <c r="B638" s="55">
        <f>B634+B624+B597</f>
        <v>40692.57</v>
      </c>
      <c r="C638" s="55">
        <f>C634+C624+C597</f>
        <v>36677.32</v>
      </c>
      <c r="D638" s="55">
        <f t="shared" si="50"/>
        <v>90.132719560352172</v>
      </c>
      <c r="E638" s="39"/>
    </row>
    <row r="639" spans="1:5" ht="19.5" customHeight="1" x14ac:dyDescent="0.25">
      <c r="A639" s="154" t="s">
        <v>11</v>
      </c>
      <c r="B639" s="153">
        <v>99.4</v>
      </c>
      <c r="C639" s="153">
        <v>99.06</v>
      </c>
      <c r="D639" s="155">
        <f t="shared" si="50"/>
        <v>99.6579476861167</v>
      </c>
      <c r="E639" s="27"/>
    </row>
    <row r="640" spans="1:5" ht="19.5" customHeight="1" x14ac:dyDescent="0.25">
      <c r="A640" s="154" t="s">
        <v>14</v>
      </c>
      <c r="B640" s="153">
        <v>39800.89</v>
      </c>
      <c r="C640" s="153">
        <v>36556.22</v>
      </c>
      <c r="D640" s="155">
        <f t="shared" si="50"/>
        <v>91.847745113237423</v>
      </c>
      <c r="E640" s="27"/>
    </row>
    <row r="641" spans="1:5" ht="19.5" customHeight="1" x14ac:dyDescent="0.25">
      <c r="A641" s="154" t="s">
        <v>43</v>
      </c>
      <c r="B641" s="153">
        <v>792.27</v>
      </c>
      <c r="C641" s="155">
        <v>22.04</v>
      </c>
      <c r="D641" s="155">
        <f t="shared" si="50"/>
        <v>2.7818799146755526</v>
      </c>
      <c r="E641" s="27"/>
    </row>
    <row r="642" spans="1:5" s="47" customFormat="1" ht="23.25" customHeight="1" x14ac:dyDescent="0.25">
      <c r="A642" s="160" t="s">
        <v>638</v>
      </c>
      <c r="B642" s="160"/>
      <c r="C642" s="160"/>
      <c r="D642" s="160"/>
      <c r="E642" s="160"/>
    </row>
    <row r="643" spans="1:5" s="132" customFormat="1" ht="46.5" customHeight="1" x14ac:dyDescent="0.25">
      <c r="A643" s="75" t="s">
        <v>469</v>
      </c>
      <c r="B643" s="12">
        <f>B644+B648</f>
        <v>24805.200000000001</v>
      </c>
      <c r="C643" s="12">
        <f>C644+C648</f>
        <v>22191.8</v>
      </c>
      <c r="D643" s="12">
        <f>C643/B643*100</f>
        <v>89.464305871349552</v>
      </c>
      <c r="E643" s="118"/>
    </row>
    <row r="644" spans="1:5" ht="64.5" customHeight="1" x14ac:dyDescent="0.25">
      <c r="A644" s="27" t="s">
        <v>470</v>
      </c>
      <c r="B644" s="12">
        <f>B646</f>
        <v>21</v>
      </c>
      <c r="C644" s="12">
        <f>C646</f>
        <v>20.91</v>
      </c>
      <c r="D644" s="12">
        <f>C644/B644*100</f>
        <v>99.571428571428584</v>
      </c>
      <c r="E644" s="27"/>
    </row>
    <row r="645" spans="1:5" ht="26.25" customHeight="1" x14ac:dyDescent="0.25">
      <c r="A645" s="41" t="s">
        <v>19</v>
      </c>
      <c r="B645" s="30"/>
      <c r="C645" s="53"/>
      <c r="D645" s="53"/>
      <c r="E645" s="27"/>
    </row>
    <row r="646" spans="1:5" ht="47.25" customHeight="1" x14ac:dyDescent="0.25">
      <c r="A646" s="151" t="s">
        <v>471</v>
      </c>
      <c r="B646" s="12">
        <v>21</v>
      </c>
      <c r="C646" s="12">
        <v>20.91</v>
      </c>
      <c r="D646" s="12">
        <f t="shared" ref="D646:D652" si="54">C646/B646*100</f>
        <v>99.571428571428584</v>
      </c>
      <c r="E646" s="151" t="s">
        <v>472</v>
      </c>
    </row>
    <row r="647" spans="1:5" ht="16.5" x14ac:dyDescent="0.25">
      <c r="A647" s="151" t="s">
        <v>14</v>
      </c>
      <c r="B647" s="153">
        <v>21</v>
      </c>
      <c r="C647" s="153">
        <v>20.91</v>
      </c>
      <c r="D647" s="153">
        <f t="shared" si="54"/>
        <v>99.571428571428584</v>
      </c>
      <c r="E647" s="48"/>
    </row>
    <row r="648" spans="1:5" ht="33" x14ac:dyDescent="0.25">
      <c r="A648" s="27" t="s">
        <v>473</v>
      </c>
      <c r="B648" s="12">
        <f>SUM(B649)</f>
        <v>24784.2</v>
      </c>
      <c r="C648" s="12">
        <f>SUM(C649)</f>
        <v>22170.89</v>
      </c>
      <c r="D648" s="12">
        <f t="shared" si="54"/>
        <v>89.455741964638761</v>
      </c>
      <c r="E648" s="27"/>
    </row>
    <row r="649" spans="1:5" ht="140.25" customHeight="1" x14ac:dyDescent="0.25">
      <c r="A649" s="37" t="s">
        <v>474</v>
      </c>
      <c r="B649" s="12">
        <v>24784.2</v>
      </c>
      <c r="C649" s="12">
        <v>22170.89</v>
      </c>
      <c r="D649" s="12">
        <f t="shared" si="54"/>
        <v>89.455741964638761</v>
      </c>
      <c r="E649" s="154" t="s">
        <v>475</v>
      </c>
    </row>
    <row r="650" spans="1:5" ht="16.5" x14ac:dyDescent="0.25">
      <c r="A650" s="37" t="s">
        <v>14</v>
      </c>
      <c r="B650" s="153">
        <v>24784.2</v>
      </c>
      <c r="C650" s="153">
        <v>22170.89</v>
      </c>
      <c r="D650" s="153">
        <f t="shared" si="54"/>
        <v>89.455741964638761</v>
      </c>
      <c r="E650" s="154"/>
    </row>
    <row r="651" spans="1:5" s="44" customFormat="1" ht="53.25" customHeight="1" x14ac:dyDescent="0.25">
      <c r="A651" s="75" t="s">
        <v>476</v>
      </c>
      <c r="B651" s="12">
        <f>B652</f>
        <v>38636.5</v>
      </c>
      <c r="C651" s="12">
        <f>C652</f>
        <v>37259.17</v>
      </c>
      <c r="D651" s="12">
        <f t="shared" si="54"/>
        <v>96.435158464146596</v>
      </c>
      <c r="E651" s="27"/>
    </row>
    <row r="652" spans="1:5" ht="66" x14ac:dyDescent="0.25">
      <c r="A652" s="27" t="s">
        <v>477</v>
      </c>
      <c r="B652" s="12">
        <f>B654+B657</f>
        <v>38636.5</v>
      </c>
      <c r="C652" s="12">
        <f>C654+C657</f>
        <v>37259.17</v>
      </c>
      <c r="D652" s="12">
        <f t="shared" si="54"/>
        <v>96.435158464146596</v>
      </c>
      <c r="E652" s="27"/>
    </row>
    <row r="653" spans="1:5" ht="24" customHeight="1" x14ac:dyDescent="0.25">
      <c r="A653" s="41" t="s">
        <v>19</v>
      </c>
      <c r="B653" s="30"/>
      <c r="C653" s="53"/>
      <c r="D653" s="53"/>
      <c r="E653" s="27"/>
    </row>
    <row r="654" spans="1:5" ht="348" customHeight="1" x14ac:dyDescent="0.25">
      <c r="A654" s="154" t="s">
        <v>478</v>
      </c>
      <c r="B654" s="12">
        <f>B655+B656</f>
        <v>34552.699999999997</v>
      </c>
      <c r="C654" s="12">
        <f>C655+C656</f>
        <v>33983.699999999997</v>
      </c>
      <c r="D654" s="12">
        <f t="shared" ref="D654:D660" si="55">C654/B654*100</f>
        <v>98.353240123058399</v>
      </c>
      <c r="E654" s="154" t="s">
        <v>479</v>
      </c>
    </row>
    <row r="655" spans="1:5" ht="16.5" x14ac:dyDescent="0.25">
      <c r="A655" s="154" t="s">
        <v>11</v>
      </c>
      <c r="B655" s="153">
        <v>17766</v>
      </c>
      <c r="C655" s="153">
        <v>17766</v>
      </c>
      <c r="D655" s="153">
        <f t="shared" si="55"/>
        <v>100</v>
      </c>
      <c r="E655" s="154"/>
    </row>
    <row r="656" spans="1:5" ht="16.5" x14ac:dyDescent="0.25">
      <c r="A656" s="154" t="s">
        <v>14</v>
      </c>
      <c r="B656" s="153">
        <v>16786.7</v>
      </c>
      <c r="C656" s="153">
        <v>16217.7</v>
      </c>
      <c r="D656" s="153">
        <f t="shared" si="55"/>
        <v>96.610411814114755</v>
      </c>
      <c r="E656" s="154"/>
    </row>
    <row r="657" spans="1:5" ht="77.25" customHeight="1" x14ac:dyDescent="0.25">
      <c r="A657" s="154" t="s">
        <v>480</v>
      </c>
      <c r="B657" s="12">
        <f>B658</f>
        <v>4083.8</v>
      </c>
      <c r="C657" s="12">
        <f>C658</f>
        <v>3275.47</v>
      </c>
      <c r="D657" s="12">
        <f t="shared" si="55"/>
        <v>80.206425388118902</v>
      </c>
      <c r="E657" s="154" t="s">
        <v>481</v>
      </c>
    </row>
    <row r="658" spans="1:5" ht="16.5" x14ac:dyDescent="0.25">
      <c r="A658" s="154" t="s">
        <v>14</v>
      </c>
      <c r="B658" s="153">
        <v>4083.8</v>
      </c>
      <c r="C658" s="153">
        <v>3275.47</v>
      </c>
      <c r="D658" s="153">
        <f t="shared" si="55"/>
        <v>80.206425388118902</v>
      </c>
      <c r="E658" s="154"/>
    </row>
    <row r="659" spans="1:5" s="44" customFormat="1" ht="49.5" x14ac:dyDescent="0.25">
      <c r="A659" s="75" t="s">
        <v>621</v>
      </c>
      <c r="B659" s="12">
        <f>B660+B685+B693</f>
        <v>7759.2</v>
      </c>
      <c r="C659" s="12">
        <f>C660+C685+C693</f>
        <v>7703.4199999999992</v>
      </c>
      <c r="D659" s="54">
        <f t="shared" si="55"/>
        <v>99.281111454789155</v>
      </c>
      <c r="E659" s="27"/>
    </row>
    <row r="660" spans="1:5" ht="82.5" x14ac:dyDescent="0.25">
      <c r="A660" s="27" t="s">
        <v>482</v>
      </c>
      <c r="B660" s="12">
        <f>B662+B665+B668+B671+B674+B676+B679+B682</f>
        <v>6929.5999999999995</v>
      </c>
      <c r="C660" s="12">
        <f>C662+C665+C668+C671+C674+C676+C679+C682</f>
        <v>6913.48</v>
      </c>
      <c r="D660" s="12">
        <f t="shared" si="55"/>
        <v>99.767374740244747</v>
      </c>
      <c r="E660" s="154"/>
    </row>
    <row r="661" spans="1:5" ht="27.75" customHeight="1" x14ac:dyDescent="0.25">
      <c r="A661" s="41" t="s">
        <v>19</v>
      </c>
      <c r="B661" s="30"/>
      <c r="C661" s="53"/>
      <c r="D661" s="53"/>
      <c r="E661" s="27"/>
    </row>
    <row r="662" spans="1:5" s="25" customFormat="1" ht="74.25" customHeight="1" x14ac:dyDescent="0.25">
      <c r="A662" s="154" t="s">
        <v>483</v>
      </c>
      <c r="B662" s="12">
        <f>B663+B664</f>
        <v>315</v>
      </c>
      <c r="C662" s="12">
        <f>C663+C664</f>
        <v>315</v>
      </c>
      <c r="D662" s="12">
        <f t="shared" ref="D662:D685" si="56">C662/B662*100</f>
        <v>100</v>
      </c>
      <c r="E662" s="154" t="s">
        <v>484</v>
      </c>
    </row>
    <row r="663" spans="1:5" s="25" customFormat="1" ht="16.5" x14ac:dyDescent="0.25">
      <c r="A663" s="154" t="s">
        <v>11</v>
      </c>
      <c r="B663" s="153">
        <v>300</v>
      </c>
      <c r="C663" s="153">
        <v>300</v>
      </c>
      <c r="D663" s="153">
        <f t="shared" si="56"/>
        <v>100</v>
      </c>
      <c r="E663" s="154"/>
    </row>
    <row r="664" spans="1:5" s="25" customFormat="1" ht="16.5" x14ac:dyDescent="0.25">
      <c r="A664" s="154" t="s">
        <v>14</v>
      </c>
      <c r="B664" s="153">
        <v>15</v>
      </c>
      <c r="C664" s="153">
        <v>15</v>
      </c>
      <c r="D664" s="153">
        <f t="shared" si="56"/>
        <v>100</v>
      </c>
      <c r="E664" s="154"/>
    </row>
    <row r="665" spans="1:5" ht="141.75" customHeight="1" x14ac:dyDescent="0.25">
      <c r="A665" s="154" t="s">
        <v>485</v>
      </c>
      <c r="B665" s="12">
        <f>B666+B667</f>
        <v>760</v>
      </c>
      <c r="C665" s="12">
        <f>C666+C667</f>
        <v>760</v>
      </c>
      <c r="D665" s="12">
        <f t="shared" si="56"/>
        <v>100</v>
      </c>
      <c r="E665" s="154" t="s">
        <v>486</v>
      </c>
    </row>
    <row r="666" spans="1:5" ht="16.5" x14ac:dyDescent="0.25">
      <c r="A666" s="154" t="s">
        <v>11</v>
      </c>
      <c r="B666" s="153">
        <v>300</v>
      </c>
      <c r="C666" s="153">
        <v>300</v>
      </c>
      <c r="D666" s="153">
        <f t="shared" si="56"/>
        <v>100</v>
      </c>
      <c r="E666" s="154"/>
    </row>
    <row r="667" spans="1:5" ht="16.5" x14ac:dyDescent="0.25">
      <c r="A667" s="154" t="s">
        <v>14</v>
      </c>
      <c r="B667" s="153">
        <v>460</v>
      </c>
      <c r="C667" s="153">
        <v>460</v>
      </c>
      <c r="D667" s="153">
        <f t="shared" si="56"/>
        <v>100</v>
      </c>
      <c r="E667" s="154"/>
    </row>
    <row r="668" spans="1:5" ht="126.75" customHeight="1" x14ac:dyDescent="0.25">
      <c r="A668" s="151" t="s">
        <v>487</v>
      </c>
      <c r="B668" s="12">
        <f>B669+B670</f>
        <v>1520.7</v>
      </c>
      <c r="C668" s="12">
        <f>C669+C670</f>
        <v>1520.7</v>
      </c>
      <c r="D668" s="12">
        <f t="shared" si="56"/>
        <v>100</v>
      </c>
      <c r="E668" s="151" t="s">
        <v>488</v>
      </c>
    </row>
    <row r="669" spans="1:5" ht="16.5" x14ac:dyDescent="0.25">
      <c r="A669" s="151" t="s">
        <v>11</v>
      </c>
      <c r="B669" s="153">
        <v>285.7</v>
      </c>
      <c r="C669" s="153">
        <v>285.7</v>
      </c>
      <c r="D669" s="153">
        <f t="shared" si="56"/>
        <v>100</v>
      </c>
      <c r="E669" s="151"/>
    </row>
    <row r="670" spans="1:5" ht="16.5" x14ac:dyDescent="0.25">
      <c r="A670" s="151" t="s">
        <v>14</v>
      </c>
      <c r="B670" s="153">
        <v>1235</v>
      </c>
      <c r="C670" s="153">
        <v>1235</v>
      </c>
      <c r="D670" s="153">
        <f t="shared" si="56"/>
        <v>100</v>
      </c>
      <c r="E670" s="151"/>
    </row>
    <row r="671" spans="1:5" s="20" customFormat="1" ht="57" customHeight="1" x14ac:dyDescent="0.25">
      <c r="A671" s="151" t="s">
        <v>489</v>
      </c>
      <c r="B671" s="12">
        <f>B672+B673</f>
        <v>800</v>
      </c>
      <c r="C671" s="12">
        <f>C672+C673</f>
        <v>800</v>
      </c>
      <c r="D671" s="12">
        <f t="shared" si="56"/>
        <v>100</v>
      </c>
      <c r="E671" s="151" t="s">
        <v>490</v>
      </c>
    </row>
    <row r="672" spans="1:5" s="20" customFormat="1" ht="16.5" x14ac:dyDescent="0.25">
      <c r="A672" s="151" t="s">
        <v>11</v>
      </c>
      <c r="B672" s="153">
        <v>350</v>
      </c>
      <c r="C672" s="153">
        <v>350</v>
      </c>
      <c r="D672" s="153">
        <f t="shared" si="56"/>
        <v>100</v>
      </c>
      <c r="E672" s="151"/>
    </row>
    <row r="673" spans="1:5" s="20" customFormat="1" ht="16.5" x14ac:dyDescent="0.25">
      <c r="A673" s="151" t="s">
        <v>14</v>
      </c>
      <c r="B673" s="153">
        <v>450</v>
      </c>
      <c r="C673" s="153">
        <v>450</v>
      </c>
      <c r="D673" s="153">
        <f t="shared" si="56"/>
        <v>100</v>
      </c>
      <c r="E673" s="151"/>
    </row>
    <row r="674" spans="1:5" s="20" customFormat="1" ht="49.5" x14ac:dyDescent="0.25">
      <c r="A674" s="151" t="s">
        <v>491</v>
      </c>
      <c r="B674" s="12">
        <f>B675</f>
        <v>913.2</v>
      </c>
      <c r="C674" s="12">
        <f>C675</f>
        <v>897.08</v>
      </c>
      <c r="D674" s="12">
        <f t="shared" si="56"/>
        <v>98.234778799824795</v>
      </c>
      <c r="E674" s="151" t="s">
        <v>492</v>
      </c>
    </row>
    <row r="675" spans="1:5" s="20" customFormat="1" ht="16.5" x14ac:dyDescent="0.25">
      <c r="A675" s="151" t="s">
        <v>14</v>
      </c>
      <c r="B675" s="153">
        <v>913.2</v>
      </c>
      <c r="C675" s="153">
        <v>897.08</v>
      </c>
      <c r="D675" s="153">
        <f t="shared" si="56"/>
        <v>98.234778799824795</v>
      </c>
      <c r="E675" s="151"/>
    </row>
    <row r="676" spans="1:5" ht="78.75" customHeight="1" x14ac:dyDescent="0.25">
      <c r="A676" s="151" t="s">
        <v>493</v>
      </c>
      <c r="B676" s="12">
        <f>B677+B678</f>
        <v>1720.7</v>
      </c>
      <c r="C676" s="12">
        <f>C677+C678</f>
        <v>1720.7</v>
      </c>
      <c r="D676" s="12">
        <f t="shared" si="56"/>
        <v>100</v>
      </c>
      <c r="E676" s="74" t="s">
        <v>494</v>
      </c>
    </row>
    <row r="677" spans="1:5" ht="16.5" x14ac:dyDescent="0.25">
      <c r="A677" s="151" t="s">
        <v>11</v>
      </c>
      <c r="B677" s="153">
        <v>1070</v>
      </c>
      <c r="C677" s="153">
        <v>1070</v>
      </c>
      <c r="D677" s="153">
        <f t="shared" si="56"/>
        <v>100</v>
      </c>
      <c r="E677" s="74"/>
    </row>
    <row r="678" spans="1:5" ht="16.5" x14ac:dyDescent="0.25">
      <c r="A678" s="151" t="s">
        <v>14</v>
      </c>
      <c r="B678" s="153">
        <v>650.70000000000005</v>
      </c>
      <c r="C678" s="153">
        <v>650.70000000000005</v>
      </c>
      <c r="D678" s="153">
        <f t="shared" si="56"/>
        <v>100</v>
      </c>
      <c r="E678" s="74"/>
    </row>
    <row r="679" spans="1:5" ht="36.75" customHeight="1" x14ac:dyDescent="0.25">
      <c r="A679" s="151" t="s">
        <v>495</v>
      </c>
      <c r="B679" s="12">
        <f>B680+B681</f>
        <v>300</v>
      </c>
      <c r="C679" s="12">
        <f>C680+C681</f>
        <v>300</v>
      </c>
      <c r="D679" s="12">
        <f t="shared" si="56"/>
        <v>100</v>
      </c>
      <c r="E679" s="151" t="s">
        <v>496</v>
      </c>
    </row>
    <row r="680" spans="1:5" ht="16.5" x14ac:dyDescent="0.25">
      <c r="A680" s="151" t="s">
        <v>11</v>
      </c>
      <c r="B680" s="153">
        <v>200</v>
      </c>
      <c r="C680" s="153">
        <v>200</v>
      </c>
      <c r="D680" s="153">
        <f t="shared" si="56"/>
        <v>100</v>
      </c>
      <c r="E680" s="151"/>
    </row>
    <row r="681" spans="1:5" ht="16.5" x14ac:dyDescent="0.25">
      <c r="A681" s="151" t="s">
        <v>14</v>
      </c>
      <c r="B681" s="153">
        <v>100</v>
      </c>
      <c r="C681" s="153">
        <v>100</v>
      </c>
      <c r="D681" s="153">
        <f t="shared" si="56"/>
        <v>100</v>
      </c>
      <c r="E681" s="151"/>
    </row>
    <row r="682" spans="1:5" ht="42.75" customHeight="1" x14ac:dyDescent="0.25">
      <c r="A682" s="151" t="s">
        <v>497</v>
      </c>
      <c r="B682" s="12">
        <f>B683+B684</f>
        <v>600</v>
      </c>
      <c r="C682" s="12">
        <f>C683+C684</f>
        <v>600</v>
      </c>
      <c r="D682" s="12">
        <f t="shared" si="56"/>
        <v>100</v>
      </c>
      <c r="E682" s="151" t="s">
        <v>498</v>
      </c>
    </row>
    <row r="683" spans="1:5" ht="16.5" x14ac:dyDescent="0.25">
      <c r="A683" s="151" t="s">
        <v>11</v>
      </c>
      <c r="B683" s="153">
        <v>300</v>
      </c>
      <c r="C683" s="153">
        <v>300</v>
      </c>
      <c r="D683" s="153">
        <f t="shared" si="56"/>
        <v>100</v>
      </c>
      <c r="E683" s="151"/>
    </row>
    <row r="684" spans="1:5" ht="16.5" x14ac:dyDescent="0.25">
      <c r="A684" s="151" t="s">
        <v>14</v>
      </c>
      <c r="B684" s="153">
        <v>300</v>
      </c>
      <c r="C684" s="153">
        <v>300</v>
      </c>
      <c r="D684" s="153">
        <f t="shared" si="56"/>
        <v>100</v>
      </c>
      <c r="E684" s="151"/>
    </row>
    <row r="685" spans="1:5" s="20" customFormat="1" ht="66" x14ac:dyDescent="0.25">
      <c r="A685" s="27" t="s">
        <v>499</v>
      </c>
      <c r="B685" s="12">
        <f>B687+B689+B690</f>
        <v>200.35000000000002</v>
      </c>
      <c r="C685" s="12">
        <f>C687+C689+C690</f>
        <v>160.69</v>
      </c>
      <c r="D685" s="12">
        <f t="shared" si="56"/>
        <v>80.204641876715726</v>
      </c>
      <c r="E685" s="27"/>
    </row>
    <row r="686" spans="1:5" ht="16.5" x14ac:dyDescent="0.25">
      <c r="A686" s="41" t="s">
        <v>19</v>
      </c>
      <c r="B686" s="30"/>
      <c r="C686" s="53"/>
      <c r="D686" s="53"/>
      <c r="E686" s="117"/>
    </row>
    <row r="687" spans="1:5" s="25" customFormat="1" ht="141.75" customHeight="1" x14ac:dyDescent="0.25">
      <c r="A687" s="154" t="s">
        <v>500</v>
      </c>
      <c r="B687" s="54">
        <v>60</v>
      </c>
      <c r="C687" s="54">
        <v>59.86</v>
      </c>
      <c r="D687" s="54">
        <f>C687/B687*100</f>
        <v>99.766666666666666</v>
      </c>
      <c r="E687" s="154" t="s">
        <v>501</v>
      </c>
    </row>
    <row r="688" spans="1:5" s="25" customFormat="1" ht="16.5" x14ac:dyDescent="0.25">
      <c r="A688" s="41" t="s">
        <v>14</v>
      </c>
      <c r="B688" s="155">
        <v>60</v>
      </c>
      <c r="C688" s="155">
        <v>59.86</v>
      </c>
      <c r="D688" s="155">
        <f>C688/B688*100</f>
        <v>99.766666666666666</v>
      </c>
      <c r="E688" s="41"/>
    </row>
    <row r="689" spans="1:5" s="25" customFormat="1" ht="252" hidden="1" customHeight="1" x14ac:dyDescent="0.25">
      <c r="A689" s="154" t="s">
        <v>502</v>
      </c>
      <c r="B689" s="54">
        <v>0</v>
      </c>
      <c r="C689" s="54">
        <v>0</v>
      </c>
      <c r="D689" s="54">
        <v>0</v>
      </c>
      <c r="E689" s="41" t="s">
        <v>503</v>
      </c>
    </row>
    <row r="690" spans="1:5" s="25" customFormat="1" ht="93.75" customHeight="1" x14ac:dyDescent="0.25">
      <c r="A690" s="154" t="s">
        <v>504</v>
      </c>
      <c r="B690" s="54">
        <f>B691+B692</f>
        <v>140.35000000000002</v>
      </c>
      <c r="C690" s="54">
        <f>C691+C692</f>
        <v>100.83</v>
      </c>
      <c r="D690" s="54">
        <f>C690/B690*100</f>
        <v>71.841824011400064</v>
      </c>
      <c r="E690" s="41" t="s">
        <v>505</v>
      </c>
    </row>
    <row r="691" spans="1:5" s="25" customFormat="1" ht="16.5" x14ac:dyDescent="0.25">
      <c r="A691" s="41" t="s">
        <v>11</v>
      </c>
      <c r="B691" s="155">
        <v>135.30000000000001</v>
      </c>
      <c r="C691" s="155">
        <v>95.78</v>
      </c>
      <c r="D691" s="155">
        <f t="shared" ref="D691:D696" si="57">C691/B691*100</f>
        <v>70.790835181079075</v>
      </c>
      <c r="E691" s="41"/>
    </row>
    <row r="692" spans="1:5" s="25" customFormat="1" ht="16.5" x14ac:dyDescent="0.25">
      <c r="A692" s="41" t="s">
        <v>14</v>
      </c>
      <c r="B692" s="155">
        <v>5.05</v>
      </c>
      <c r="C692" s="155">
        <v>5.05</v>
      </c>
      <c r="D692" s="155">
        <f t="shared" si="57"/>
        <v>100</v>
      </c>
      <c r="E692" s="41"/>
    </row>
    <row r="693" spans="1:5" ht="162" customHeight="1" x14ac:dyDescent="0.25">
      <c r="A693" s="27" t="s">
        <v>506</v>
      </c>
      <c r="B693" s="12">
        <f>B694</f>
        <v>629.25</v>
      </c>
      <c r="C693" s="12">
        <f>C694</f>
        <v>629.25</v>
      </c>
      <c r="D693" s="12">
        <f>C693/B693*100</f>
        <v>100</v>
      </c>
      <c r="E693" s="118"/>
    </row>
    <row r="694" spans="1:5" s="25" customFormat="1" ht="179.25" customHeight="1" x14ac:dyDescent="0.25">
      <c r="A694" s="154" t="s">
        <v>507</v>
      </c>
      <c r="B694" s="12">
        <f>B695+B696</f>
        <v>629.25</v>
      </c>
      <c r="C694" s="12">
        <f>C695+C696</f>
        <v>629.25</v>
      </c>
      <c r="D694" s="12">
        <f>C694/B694*100</f>
        <v>100</v>
      </c>
      <c r="E694" s="151" t="s">
        <v>508</v>
      </c>
    </row>
    <row r="695" spans="1:5" s="25" customFormat="1" ht="16.5" x14ac:dyDescent="0.25">
      <c r="A695" s="154" t="s">
        <v>11</v>
      </c>
      <c r="B695" s="153">
        <v>478.2</v>
      </c>
      <c r="C695" s="153">
        <v>478.2</v>
      </c>
      <c r="D695" s="153">
        <f t="shared" si="57"/>
        <v>100</v>
      </c>
      <c r="E695" s="151"/>
    </row>
    <row r="696" spans="1:5" s="25" customFormat="1" ht="16.5" x14ac:dyDescent="0.25">
      <c r="A696" s="154" t="s">
        <v>14</v>
      </c>
      <c r="B696" s="153">
        <v>151.05000000000001</v>
      </c>
      <c r="C696" s="153">
        <v>151.05000000000001</v>
      </c>
      <c r="D696" s="153">
        <f t="shared" si="57"/>
        <v>100</v>
      </c>
      <c r="E696" s="151"/>
    </row>
    <row r="697" spans="1:5" s="20" customFormat="1" ht="16.5" x14ac:dyDescent="0.25">
      <c r="A697" s="39" t="s">
        <v>32</v>
      </c>
      <c r="B697" s="9">
        <f>B698+B699</f>
        <v>71200.899999999994</v>
      </c>
      <c r="C697" s="9">
        <f>C698+C699</f>
        <v>67154.390000000014</v>
      </c>
      <c r="D697" s="9">
        <f>C697/B697*100</f>
        <v>94.316771276767597</v>
      </c>
      <c r="E697" s="39"/>
    </row>
    <row r="698" spans="1:5" s="20" customFormat="1" ht="16.5" x14ac:dyDescent="0.25">
      <c r="A698" s="154" t="s">
        <v>11</v>
      </c>
      <c r="B698" s="153">
        <f>B695+B691+B683+B680+B677+B672+B669+B666+B663+B655</f>
        <v>21185.200000000001</v>
      </c>
      <c r="C698" s="153">
        <f>C695+C691+C683+C680+C677+C672+C669+C666+C663+C655</f>
        <v>21145.68</v>
      </c>
      <c r="D698" s="155">
        <f>C698/B698*100</f>
        <v>99.813454675905817</v>
      </c>
      <c r="E698" s="27"/>
    </row>
    <row r="699" spans="1:5" ht="16.5" x14ac:dyDescent="0.25">
      <c r="A699" s="41" t="s">
        <v>14</v>
      </c>
      <c r="B699" s="153">
        <f>B696+B692+B688+B684+B681+B678+B675+B673+B670+B667+B664+B658+B656+B650+B647</f>
        <v>50015.7</v>
      </c>
      <c r="C699" s="153">
        <f>C696+C692+C688+C684+C681+C678+C675+C673+C670+C667+C664+C658+C656+C650+C647</f>
        <v>46008.710000000006</v>
      </c>
      <c r="D699" s="155">
        <f>C699/B699*100</f>
        <v>91.988535599821674</v>
      </c>
      <c r="E699" s="27"/>
    </row>
    <row r="700" spans="1:5" ht="21" customHeight="1" x14ac:dyDescent="0.25">
      <c r="A700" s="173" t="s">
        <v>639</v>
      </c>
      <c r="B700" s="173"/>
      <c r="C700" s="173"/>
      <c r="D700" s="173"/>
      <c r="E700" s="173"/>
    </row>
    <row r="701" spans="1:5" s="44" customFormat="1" ht="49.5" x14ac:dyDescent="0.25">
      <c r="A701" s="13" t="s">
        <v>509</v>
      </c>
      <c r="B701" s="12">
        <f>B702+B705+B707</f>
        <v>3255.9</v>
      </c>
      <c r="C701" s="12">
        <f>C702+C705+C707</f>
        <v>3253.9900000000002</v>
      </c>
      <c r="D701" s="12">
        <f t="shared" ref="D701:D706" si="58">C701/B701*100</f>
        <v>99.941337264658017</v>
      </c>
      <c r="E701" s="109"/>
    </row>
    <row r="702" spans="1:5" ht="169.5" customHeight="1" x14ac:dyDescent="0.25">
      <c r="A702" s="151" t="s">
        <v>510</v>
      </c>
      <c r="B702" s="153">
        <f>B703+B704</f>
        <v>3244.5</v>
      </c>
      <c r="C702" s="153">
        <f>C703+C704</f>
        <v>3242.65</v>
      </c>
      <c r="D702" s="153">
        <f t="shared" si="58"/>
        <v>99.942980428417329</v>
      </c>
      <c r="E702" s="151" t="s">
        <v>511</v>
      </c>
    </row>
    <row r="703" spans="1:5" ht="16.5" x14ac:dyDescent="0.25">
      <c r="A703" s="151" t="s">
        <v>11</v>
      </c>
      <c r="B703" s="153">
        <v>2750.1</v>
      </c>
      <c r="C703" s="153">
        <v>2750.01</v>
      </c>
      <c r="D703" s="153">
        <f t="shared" si="58"/>
        <v>99.996727391731227</v>
      </c>
      <c r="E703" s="151"/>
    </row>
    <row r="704" spans="1:5" ht="16.5" x14ac:dyDescent="0.25">
      <c r="A704" s="151" t="s">
        <v>14</v>
      </c>
      <c r="B704" s="153">
        <v>494.4</v>
      </c>
      <c r="C704" s="153">
        <v>492.64</v>
      </c>
      <c r="D704" s="153">
        <f t="shared" si="58"/>
        <v>99.644012944983814</v>
      </c>
      <c r="E704" s="151"/>
    </row>
    <row r="705" spans="1:5" ht="112.5" customHeight="1" x14ac:dyDescent="0.25">
      <c r="A705" s="151" t="s">
        <v>512</v>
      </c>
      <c r="B705" s="153">
        <v>11.4</v>
      </c>
      <c r="C705" s="153">
        <v>11.34</v>
      </c>
      <c r="D705" s="153">
        <f t="shared" si="58"/>
        <v>99.473684210526315</v>
      </c>
      <c r="E705" s="151" t="s">
        <v>513</v>
      </c>
    </row>
    <row r="706" spans="1:5" ht="16.5" x14ac:dyDescent="0.25">
      <c r="A706" s="151" t="s">
        <v>14</v>
      </c>
      <c r="B706" s="153">
        <v>11.4</v>
      </c>
      <c r="C706" s="153">
        <v>11.34</v>
      </c>
      <c r="D706" s="153">
        <f t="shared" si="58"/>
        <v>99.473684210526315</v>
      </c>
      <c r="E706" s="151"/>
    </row>
    <row r="707" spans="1:5" ht="49.5" x14ac:dyDescent="0.25">
      <c r="A707" s="151" t="s">
        <v>514</v>
      </c>
      <c r="B707" s="153">
        <v>0</v>
      </c>
      <c r="C707" s="153">
        <v>0</v>
      </c>
      <c r="D707" s="153">
        <v>0</v>
      </c>
      <c r="E707" s="151" t="s">
        <v>515</v>
      </c>
    </row>
    <row r="708" spans="1:5" s="44" customFormat="1" ht="57" customHeight="1" x14ac:dyDescent="0.25">
      <c r="A708" s="10" t="s">
        <v>516</v>
      </c>
      <c r="B708" s="12">
        <f>B709+B711</f>
        <v>146424.4</v>
      </c>
      <c r="C708" s="12">
        <f>C709+C711</f>
        <v>144542.95000000001</v>
      </c>
      <c r="D708" s="12">
        <f>D709</f>
        <v>99.819155595743197</v>
      </c>
      <c r="E708" s="109"/>
    </row>
    <row r="709" spans="1:5" ht="21.75" customHeight="1" x14ac:dyDescent="0.25">
      <c r="A709" s="151" t="s">
        <v>517</v>
      </c>
      <c r="B709" s="153">
        <v>143770</v>
      </c>
      <c r="C709" s="153">
        <v>143510</v>
      </c>
      <c r="D709" s="153">
        <f t="shared" ref="D709:D723" si="59">C709/B709*100</f>
        <v>99.819155595743197</v>
      </c>
      <c r="E709" s="151" t="s">
        <v>518</v>
      </c>
    </row>
    <row r="710" spans="1:5" ht="16.5" x14ac:dyDescent="0.25">
      <c r="A710" s="151" t="s">
        <v>43</v>
      </c>
      <c r="B710" s="153">
        <v>143770</v>
      </c>
      <c r="C710" s="153">
        <v>143510</v>
      </c>
      <c r="D710" s="153">
        <f t="shared" si="59"/>
        <v>99.819155595743197</v>
      </c>
      <c r="E710" s="151"/>
    </row>
    <row r="711" spans="1:5" ht="195.75" customHeight="1" x14ac:dyDescent="0.25">
      <c r="A711" s="151" t="s">
        <v>519</v>
      </c>
      <c r="B711" s="153">
        <f>B712</f>
        <v>2654.4</v>
      </c>
      <c r="C711" s="153">
        <f>C712</f>
        <v>1032.95</v>
      </c>
      <c r="D711" s="153">
        <f t="shared" si="59"/>
        <v>38.914632308619652</v>
      </c>
      <c r="E711" s="151" t="s">
        <v>520</v>
      </c>
    </row>
    <row r="712" spans="1:5" ht="16.5" x14ac:dyDescent="0.25">
      <c r="A712" s="151" t="s">
        <v>14</v>
      </c>
      <c r="B712" s="153">
        <v>2654.4</v>
      </c>
      <c r="C712" s="153">
        <v>1032.95</v>
      </c>
      <c r="D712" s="153">
        <f t="shared" si="59"/>
        <v>38.914632308619652</v>
      </c>
      <c r="E712" s="48"/>
    </row>
    <row r="713" spans="1:5" s="44" customFormat="1" ht="33" x14ac:dyDescent="0.25">
      <c r="A713" s="10" t="s">
        <v>521</v>
      </c>
      <c r="B713" s="12">
        <f>B714</f>
        <v>5576.1</v>
      </c>
      <c r="C713" s="12">
        <f>C714</f>
        <v>5494.81</v>
      </c>
      <c r="D713" s="12">
        <f t="shared" si="59"/>
        <v>98.542171051451732</v>
      </c>
      <c r="E713" s="109"/>
    </row>
    <row r="714" spans="1:5" ht="117.75" customHeight="1" x14ac:dyDescent="0.25">
      <c r="A714" s="151" t="s">
        <v>522</v>
      </c>
      <c r="B714" s="153">
        <f>B715</f>
        <v>5576.1</v>
      </c>
      <c r="C714" s="153">
        <f>C715</f>
        <v>5494.81</v>
      </c>
      <c r="D714" s="153">
        <f t="shared" si="59"/>
        <v>98.542171051451732</v>
      </c>
      <c r="E714" s="37" t="s">
        <v>523</v>
      </c>
    </row>
    <row r="715" spans="1:5" ht="16.5" x14ac:dyDescent="0.25">
      <c r="A715" s="151" t="s">
        <v>14</v>
      </c>
      <c r="B715" s="153">
        <v>5576.1</v>
      </c>
      <c r="C715" s="153">
        <v>5494.81</v>
      </c>
      <c r="D715" s="153">
        <f t="shared" si="59"/>
        <v>98.542171051451732</v>
      </c>
      <c r="E715" s="48"/>
    </row>
    <row r="716" spans="1:5" s="44" customFormat="1" ht="49.5" x14ac:dyDescent="0.25">
      <c r="A716" s="10" t="s">
        <v>524</v>
      </c>
      <c r="B716" s="12">
        <f>B717</f>
        <v>16653.099999999999</v>
      </c>
      <c r="C716" s="12">
        <f>C717</f>
        <v>16630.52</v>
      </c>
      <c r="D716" s="12">
        <f t="shared" si="59"/>
        <v>99.864409629438384</v>
      </c>
      <c r="E716" s="109"/>
    </row>
    <row r="717" spans="1:5" ht="90" customHeight="1" x14ac:dyDescent="0.25">
      <c r="A717" s="151" t="s">
        <v>525</v>
      </c>
      <c r="B717" s="153">
        <f>B718+B719</f>
        <v>16653.099999999999</v>
      </c>
      <c r="C717" s="153">
        <f>C718+C719</f>
        <v>16630.52</v>
      </c>
      <c r="D717" s="153">
        <f t="shared" si="59"/>
        <v>99.864409629438384</v>
      </c>
      <c r="E717" s="151" t="s">
        <v>526</v>
      </c>
    </row>
    <row r="718" spans="1:5" ht="16.5" x14ac:dyDescent="0.25">
      <c r="A718" s="151" t="s">
        <v>11</v>
      </c>
      <c r="B718" s="153">
        <v>16486.5</v>
      </c>
      <c r="C718" s="153">
        <v>16464.21</v>
      </c>
      <c r="D718" s="153">
        <f t="shared" si="59"/>
        <v>99.864798471476661</v>
      </c>
      <c r="E718" s="48"/>
    </row>
    <row r="719" spans="1:5" ht="16.5" x14ac:dyDescent="0.25">
      <c r="A719" s="151" t="s">
        <v>14</v>
      </c>
      <c r="B719" s="153">
        <v>166.6</v>
      </c>
      <c r="C719" s="153">
        <v>166.31</v>
      </c>
      <c r="D719" s="153">
        <f t="shared" si="59"/>
        <v>99.825930372148861</v>
      </c>
      <c r="E719" s="48"/>
    </row>
    <row r="720" spans="1:5" s="20" customFormat="1" ht="17.25" x14ac:dyDescent="0.25">
      <c r="A720" s="8" t="s">
        <v>32</v>
      </c>
      <c r="B720" s="9">
        <f>B721+B722+B723</f>
        <v>171909.5</v>
      </c>
      <c r="C720" s="9">
        <f>C721+C722+C723</f>
        <v>169922.27000000002</v>
      </c>
      <c r="D720" s="9">
        <f t="shared" si="59"/>
        <v>98.84402549015617</v>
      </c>
      <c r="E720" s="119"/>
    </row>
    <row r="721" spans="1:5" s="20" customFormat="1" ht="17.25" x14ac:dyDescent="0.25">
      <c r="A721" s="151" t="s">
        <v>11</v>
      </c>
      <c r="B721" s="153">
        <f>B718+B703</f>
        <v>19236.599999999999</v>
      </c>
      <c r="C721" s="153">
        <f>C718+C703</f>
        <v>19214.22</v>
      </c>
      <c r="D721" s="153">
        <f t="shared" si="59"/>
        <v>99.883659274507991</v>
      </c>
      <c r="E721" s="120"/>
    </row>
    <row r="722" spans="1:5" s="20" customFormat="1" ht="17.25" x14ac:dyDescent="0.25">
      <c r="A722" s="151" t="s">
        <v>14</v>
      </c>
      <c r="B722" s="153">
        <f>B719+B715+B712+B706+B704</f>
        <v>8902.9</v>
      </c>
      <c r="C722" s="153">
        <f>C719+C715+C712+C706+C704</f>
        <v>7198.0500000000011</v>
      </c>
      <c r="D722" s="153">
        <f t="shared" si="59"/>
        <v>80.85062170753352</v>
      </c>
      <c r="E722" s="120"/>
    </row>
    <row r="723" spans="1:5" s="20" customFormat="1" ht="17.25" x14ac:dyDescent="0.25">
      <c r="A723" s="151" t="s">
        <v>43</v>
      </c>
      <c r="B723" s="153">
        <f>B710</f>
        <v>143770</v>
      </c>
      <c r="C723" s="153">
        <f>C710</f>
        <v>143510</v>
      </c>
      <c r="D723" s="153">
        <f t="shared" si="59"/>
        <v>99.819155595743197</v>
      </c>
      <c r="E723" s="120"/>
    </row>
    <row r="724" spans="1:5" ht="23.25" customHeight="1" x14ac:dyDescent="0.25">
      <c r="A724" s="161" t="s">
        <v>640</v>
      </c>
      <c r="B724" s="161"/>
      <c r="C724" s="161"/>
      <c r="D724" s="161"/>
      <c r="E724" s="161"/>
    </row>
    <row r="725" spans="1:5" s="44" customFormat="1" ht="16.5" x14ac:dyDescent="0.25">
      <c r="A725" s="98" t="s">
        <v>527</v>
      </c>
      <c r="B725" s="12">
        <f>B726</f>
        <v>18529.599999999999</v>
      </c>
      <c r="C725" s="12">
        <f t="shared" ref="B725:C727" si="60">C726</f>
        <v>18529.38</v>
      </c>
      <c r="D725" s="12">
        <f>C725/B725*100</f>
        <v>99.998812710474056</v>
      </c>
      <c r="E725" s="27"/>
    </row>
    <row r="726" spans="1:5" s="20" customFormat="1" ht="66" x14ac:dyDescent="0.25">
      <c r="A726" s="98" t="s">
        <v>528</v>
      </c>
      <c r="B726" s="12">
        <f>B727</f>
        <v>18529.599999999999</v>
      </c>
      <c r="C726" s="12">
        <f t="shared" si="60"/>
        <v>18529.38</v>
      </c>
      <c r="D726" s="12">
        <f>C726/B726*100</f>
        <v>99.998812710474056</v>
      </c>
      <c r="E726" s="27"/>
    </row>
    <row r="727" spans="1:5" ht="168.75" customHeight="1" x14ac:dyDescent="0.25">
      <c r="A727" s="152" t="s">
        <v>529</v>
      </c>
      <c r="B727" s="153">
        <f t="shared" si="60"/>
        <v>18529.599999999999</v>
      </c>
      <c r="C727" s="153">
        <f t="shared" si="60"/>
        <v>18529.38</v>
      </c>
      <c r="D727" s="153">
        <f>C727/B727*100</f>
        <v>99.998812710474056</v>
      </c>
      <c r="E727" s="154" t="s">
        <v>530</v>
      </c>
    </row>
    <row r="728" spans="1:5" ht="16.5" x14ac:dyDescent="0.25">
      <c r="A728" s="152" t="s">
        <v>14</v>
      </c>
      <c r="B728" s="153">
        <v>18529.599999999999</v>
      </c>
      <c r="C728" s="153">
        <v>18529.38</v>
      </c>
      <c r="D728" s="153">
        <f>C728/B728*100</f>
        <v>99.998812710474056</v>
      </c>
      <c r="E728" s="154"/>
    </row>
    <row r="729" spans="1:5" s="44" customFormat="1" ht="17.25" x14ac:dyDescent="0.25">
      <c r="A729" s="98" t="s">
        <v>531</v>
      </c>
      <c r="B729" s="12">
        <f>B730+B746</f>
        <v>306954.51</v>
      </c>
      <c r="C729" s="12">
        <f>C730+C746</f>
        <v>306410.09299999999</v>
      </c>
      <c r="D729" s="12">
        <f>C729/B729*100</f>
        <v>99.82263919171605</v>
      </c>
      <c r="E729" s="120"/>
    </row>
    <row r="730" spans="1:5" s="20" customFormat="1" ht="82.5" x14ac:dyDescent="0.25">
      <c r="A730" s="98" t="s">
        <v>532</v>
      </c>
      <c r="B730" s="12">
        <f>B731+B734+B737+B739+B742+B744</f>
        <v>205738.46000000002</v>
      </c>
      <c r="C730" s="12">
        <f>C731+C734+C737+C739+C742+C744</f>
        <v>205738.36</v>
      </c>
      <c r="D730" s="12">
        <f>D731</f>
        <v>100</v>
      </c>
      <c r="E730" s="121"/>
    </row>
    <row r="731" spans="1:5" ht="41.25" customHeight="1" x14ac:dyDescent="0.25">
      <c r="A731" s="152" t="s">
        <v>533</v>
      </c>
      <c r="B731" s="153">
        <f>B732+B733</f>
        <v>82303.100000000006</v>
      </c>
      <c r="C731" s="153">
        <f>C732+C733</f>
        <v>82303.100000000006</v>
      </c>
      <c r="D731" s="153">
        <f t="shared" ref="D731:D760" si="61">C731/B731*100</f>
        <v>100</v>
      </c>
      <c r="E731" s="154" t="s">
        <v>534</v>
      </c>
    </row>
    <row r="732" spans="1:5" ht="16.5" x14ac:dyDescent="0.25">
      <c r="A732" s="152" t="s">
        <v>11</v>
      </c>
      <c r="B732" s="153">
        <v>78187.100000000006</v>
      </c>
      <c r="C732" s="153">
        <v>78187.100000000006</v>
      </c>
      <c r="D732" s="153">
        <f>C732/B732*100</f>
        <v>100</v>
      </c>
      <c r="E732" s="154"/>
    </row>
    <row r="733" spans="1:5" ht="16.5" x14ac:dyDescent="0.25">
      <c r="A733" s="152" t="s">
        <v>14</v>
      </c>
      <c r="B733" s="153">
        <v>4116</v>
      </c>
      <c r="C733" s="153">
        <v>4116</v>
      </c>
      <c r="D733" s="153">
        <f>C733/B733*100</f>
        <v>100</v>
      </c>
      <c r="E733" s="154"/>
    </row>
    <row r="734" spans="1:5" ht="207.75" customHeight="1" x14ac:dyDescent="0.25">
      <c r="A734" s="151" t="s">
        <v>535</v>
      </c>
      <c r="B734" s="153">
        <f>B735+B736</f>
        <v>3365.66</v>
      </c>
      <c r="C734" s="153">
        <f>C735+C736</f>
        <v>3365.56</v>
      </c>
      <c r="D734" s="153">
        <f t="shared" si="61"/>
        <v>99.99702881455643</v>
      </c>
      <c r="E734" s="151" t="s">
        <v>536</v>
      </c>
    </row>
    <row r="735" spans="1:5" ht="16.5" x14ac:dyDescent="0.25">
      <c r="A735" s="151" t="s">
        <v>14</v>
      </c>
      <c r="B735" s="153">
        <v>160.1</v>
      </c>
      <c r="C735" s="153">
        <v>160</v>
      </c>
      <c r="D735" s="153">
        <f>C735/B735*100</f>
        <v>99.937539038101193</v>
      </c>
      <c r="E735" s="151"/>
    </row>
    <row r="736" spans="1:5" ht="16.5" x14ac:dyDescent="0.25">
      <c r="A736" s="151" t="s">
        <v>537</v>
      </c>
      <c r="B736" s="153">
        <v>3205.56</v>
      </c>
      <c r="C736" s="153">
        <v>3205.56</v>
      </c>
      <c r="D736" s="153">
        <f>C736/B736*100</f>
        <v>100</v>
      </c>
      <c r="E736" s="151"/>
    </row>
    <row r="737" spans="1:5" ht="168" customHeight="1" x14ac:dyDescent="0.25">
      <c r="A737" s="152" t="s">
        <v>538</v>
      </c>
      <c r="B737" s="153">
        <f>B738</f>
        <v>1900</v>
      </c>
      <c r="C737" s="153">
        <f>C738</f>
        <v>1900</v>
      </c>
      <c r="D737" s="153">
        <f t="shared" si="61"/>
        <v>100</v>
      </c>
      <c r="E737" s="152" t="s">
        <v>539</v>
      </c>
    </row>
    <row r="738" spans="1:5" ht="16.5" x14ac:dyDescent="0.25">
      <c r="A738" s="152" t="s">
        <v>537</v>
      </c>
      <c r="B738" s="153">
        <v>1900</v>
      </c>
      <c r="C738" s="153">
        <v>1900</v>
      </c>
      <c r="D738" s="153">
        <f t="shared" si="61"/>
        <v>100</v>
      </c>
      <c r="E738" s="152"/>
    </row>
    <row r="739" spans="1:5" ht="216" customHeight="1" x14ac:dyDescent="0.25">
      <c r="A739" s="152" t="s">
        <v>540</v>
      </c>
      <c r="B739" s="153">
        <f>B740+B741</f>
        <v>2242.1999999999998</v>
      </c>
      <c r="C739" s="153">
        <f>C740+C741</f>
        <v>2242.1999999999998</v>
      </c>
      <c r="D739" s="153">
        <f t="shared" si="61"/>
        <v>100</v>
      </c>
      <c r="E739" s="152" t="s">
        <v>541</v>
      </c>
    </row>
    <row r="740" spans="1:5" ht="16.5" x14ac:dyDescent="0.25">
      <c r="A740" s="152" t="s">
        <v>14</v>
      </c>
      <c r="B740" s="153">
        <v>435.2</v>
      </c>
      <c r="C740" s="153">
        <v>435.2</v>
      </c>
      <c r="D740" s="153">
        <f t="shared" si="61"/>
        <v>100</v>
      </c>
      <c r="E740" s="152"/>
    </row>
    <row r="741" spans="1:5" ht="16.5" x14ac:dyDescent="0.25">
      <c r="A741" s="152" t="s">
        <v>537</v>
      </c>
      <c r="B741" s="153">
        <v>1807</v>
      </c>
      <c r="C741" s="153">
        <v>1807</v>
      </c>
      <c r="D741" s="153">
        <f t="shared" si="61"/>
        <v>100</v>
      </c>
      <c r="E741" s="152"/>
    </row>
    <row r="742" spans="1:5" ht="198" customHeight="1" x14ac:dyDescent="0.25">
      <c r="A742" s="152" t="s">
        <v>542</v>
      </c>
      <c r="B742" s="153">
        <f>B743</f>
        <v>115832</v>
      </c>
      <c r="C742" s="153">
        <f>C743</f>
        <v>115832</v>
      </c>
      <c r="D742" s="153">
        <f t="shared" si="61"/>
        <v>100</v>
      </c>
      <c r="E742" s="152" t="s">
        <v>543</v>
      </c>
    </row>
    <row r="743" spans="1:5" ht="16.5" x14ac:dyDescent="0.25">
      <c r="A743" s="152" t="s">
        <v>537</v>
      </c>
      <c r="B743" s="153">
        <v>115832</v>
      </c>
      <c r="C743" s="153">
        <v>115832</v>
      </c>
      <c r="D743" s="153">
        <f t="shared" si="61"/>
        <v>100</v>
      </c>
      <c r="E743" s="152"/>
    </row>
    <row r="744" spans="1:5" ht="99.75" customHeight="1" x14ac:dyDescent="0.25">
      <c r="A744" s="152" t="s">
        <v>544</v>
      </c>
      <c r="B744" s="153">
        <f>B745</f>
        <v>95.5</v>
      </c>
      <c r="C744" s="153">
        <f>C745</f>
        <v>95.5</v>
      </c>
      <c r="D744" s="153">
        <f t="shared" si="61"/>
        <v>100</v>
      </c>
      <c r="E744" s="152" t="s">
        <v>545</v>
      </c>
    </row>
    <row r="745" spans="1:5" ht="16.5" x14ac:dyDescent="0.25">
      <c r="A745" s="152" t="s">
        <v>14</v>
      </c>
      <c r="B745" s="153">
        <v>95.5</v>
      </c>
      <c r="C745" s="153">
        <v>95.5</v>
      </c>
      <c r="D745" s="153">
        <f t="shared" si="61"/>
        <v>100</v>
      </c>
      <c r="E745" s="152"/>
    </row>
    <row r="746" spans="1:5" s="20" customFormat="1" ht="352.5" customHeight="1" x14ac:dyDescent="0.25">
      <c r="A746" s="98" t="s">
        <v>546</v>
      </c>
      <c r="B746" s="12">
        <f>B747+B749+B751+B753+B755</f>
        <v>101216.05000000002</v>
      </c>
      <c r="C746" s="12">
        <f>C747+C749+C751+C753</f>
        <v>100671.73300000001</v>
      </c>
      <c r="D746" s="12">
        <f>C746/B746*100</f>
        <v>99.462222641567209</v>
      </c>
      <c r="E746" s="151" t="s">
        <v>547</v>
      </c>
    </row>
    <row r="747" spans="1:5" ht="78" customHeight="1" x14ac:dyDescent="0.25">
      <c r="A747" s="152" t="s">
        <v>548</v>
      </c>
      <c r="B747" s="153">
        <f>B748</f>
        <v>96397.85</v>
      </c>
      <c r="C747" s="153">
        <f>C748</f>
        <v>96355.043000000005</v>
      </c>
      <c r="D747" s="153">
        <f t="shared" si="61"/>
        <v>99.955593407944264</v>
      </c>
      <c r="E747" s="152"/>
    </row>
    <row r="748" spans="1:5" ht="16.5" x14ac:dyDescent="0.25">
      <c r="A748" s="152" t="s">
        <v>14</v>
      </c>
      <c r="B748" s="153">
        <v>96397.85</v>
      </c>
      <c r="C748" s="153">
        <v>96355.043000000005</v>
      </c>
      <c r="D748" s="153">
        <f>C748/B748*100</f>
        <v>99.955593407944264</v>
      </c>
      <c r="E748" s="152"/>
    </row>
    <row r="749" spans="1:5" ht="33" x14ac:dyDescent="0.25">
      <c r="A749" s="152" t="s">
        <v>549</v>
      </c>
      <c r="B749" s="153">
        <f>B750</f>
        <v>3019.8</v>
      </c>
      <c r="C749" s="153">
        <f>C750</f>
        <v>3019.74</v>
      </c>
      <c r="D749" s="153">
        <f t="shared" si="61"/>
        <v>99.998013113451208</v>
      </c>
      <c r="E749" s="152"/>
    </row>
    <row r="750" spans="1:5" ht="16.5" x14ac:dyDescent="0.25">
      <c r="A750" s="152" t="s">
        <v>14</v>
      </c>
      <c r="B750" s="153">
        <v>3019.8</v>
      </c>
      <c r="C750" s="153">
        <v>3019.74</v>
      </c>
      <c r="D750" s="153">
        <f t="shared" si="61"/>
        <v>99.998013113451208</v>
      </c>
      <c r="E750" s="152"/>
    </row>
    <row r="751" spans="1:5" ht="33" x14ac:dyDescent="0.25">
      <c r="A751" s="152" t="s">
        <v>550</v>
      </c>
      <c r="B751" s="153">
        <f>B752</f>
        <v>270.60000000000002</v>
      </c>
      <c r="C751" s="153">
        <f>C752</f>
        <v>264.95</v>
      </c>
      <c r="D751" s="153">
        <f t="shared" si="61"/>
        <v>97.912047302291199</v>
      </c>
      <c r="E751" s="152"/>
    </row>
    <row r="752" spans="1:5" ht="16.5" x14ac:dyDescent="0.25">
      <c r="A752" s="152" t="s">
        <v>14</v>
      </c>
      <c r="B752" s="153">
        <v>270.60000000000002</v>
      </c>
      <c r="C752" s="153">
        <v>264.95</v>
      </c>
      <c r="D752" s="153">
        <f t="shared" si="61"/>
        <v>97.912047302291199</v>
      </c>
      <c r="E752" s="152"/>
    </row>
    <row r="753" spans="1:5" ht="66.75" customHeight="1" x14ac:dyDescent="0.25">
      <c r="A753" s="152" t="s">
        <v>551</v>
      </c>
      <c r="B753" s="153">
        <f>B754</f>
        <v>1033</v>
      </c>
      <c r="C753" s="153">
        <f>C754</f>
        <v>1032</v>
      </c>
      <c r="D753" s="153">
        <f t="shared" si="61"/>
        <v>99.903194578896418</v>
      </c>
      <c r="E753" s="152" t="s">
        <v>552</v>
      </c>
    </row>
    <row r="754" spans="1:5" ht="16.5" x14ac:dyDescent="0.25">
      <c r="A754" s="152" t="s">
        <v>14</v>
      </c>
      <c r="B754" s="153">
        <v>1033</v>
      </c>
      <c r="C754" s="153">
        <v>1032</v>
      </c>
      <c r="D754" s="153">
        <f t="shared" si="61"/>
        <v>99.903194578896418</v>
      </c>
      <c r="E754" s="152"/>
    </row>
    <row r="755" spans="1:5" ht="138" customHeight="1" x14ac:dyDescent="0.25">
      <c r="A755" s="152" t="s">
        <v>553</v>
      </c>
      <c r="B755" s="153">
        <f>B756</f>
        <v>494.8</v>
      </c>
      <c r="C755" s="153">
        <f>C756</f>
        <v>0</v>
      </c>
      <c r="D755" s="153">
        <f>C755/B755*100</f>
        <v>0</v>
      </c>
      <c r="E755" s="152" t="s">
        <v>554</v>
      </c>
    </row>
    <row r="756" spans="1:5" ht="16.5" x14ac:dyDescent="0.25">
      <c r="A756" s="152" t="s">
        <v>14</v>
      </c>
      <c r="B756" s="153">
        <v>494.8</v>
      </c>
      <c r="C756" s="153">
        <v>0</v>
      </c>
      <c r="D756" s="153">
        <f>C756/B756*100</f>
        <v>0</v>
      </c>
      <c r="E756" s="50"/>
    </row>
    <row r="757" spans="1:5" ht="16.5" x14ac:dyDescent="0.25">
      <c r="A757" s="114" t="s">
        <v>555</v>
      </c>
      <c r="B757" s="9">
        <f>B725+B729</f>
        <v>325484.11</v>
      </c>
      <c r="C757" s="9">
        <f>C725+C729</f>
        <v>324939.473</v>
      </c>
      <c r="D757" s="9">
        <f t="shared" si="61"/>
        <v>99.832668636266149</v>
      </c>
      <c r="E757" s="122"/>
    </row>
    <row r="758" spans="1:5" s="20" customFormat="1" ht="16.5" x14ac:dyDescent="0.25">
      <c r="A758" s="154" t="s">
        <v>11</v>
      </c>
      <c r="B758" s="60">
        <f>B732</f>
        <v>78187.100000000006</v>
      </c>
      <c r="C758" s="153">
        <f>C732</f>
        <v>78187.100000000006</v>
      </c>
      <c r="D758" s="153">
        <f t="shared" si="61"/>
        <v>100</v>
      </c>
      <c r="E758" s="48"/>
    </row>
    <row r="759" spans="1:5" s="20" customFormat="1" ht="16.5" x14ac:dyDescent="0.25">
      <c r="A759" s="154" t="s">
        <v>14</v>
      </c>
      <c r="B759" s="60">
        <f>B756+B754+B752+B750+B748+B745+B740+B735+B733+B728</f>
        <v>124552.45000000001</v>
      </c>
      <c r="C759" s="153">
        <f>C756+C754+C752+C750+C748+C745+C740+C735+C733+C728</f>
        <v>124007.81300000001</v>
      </c>
      <c r="D759" s="153">
        <f t="shared" si="61"/>
        <v>99.562724779801599</v>
      </c>
      <c r="E759" s="151"/>
    </row>
    <row r="760" spans="1:5" s="20" customFormat="1" ht="16.5" x14ac:dyDescent="0.25">
      <c r="A760" s="154" t="s">
        <v>537</v>
      </c>
      <c r="B760" s="60">
        <f>B743+B741+B738+B736</f>
        <v>122744.56</v>
      </c>
      <c r="C760" s="153">
        <f>C743+C741+C738+C736</f>
        <v>122744.56</v>
      </c>
      <c r="D760" s="153">
        <f t="shared" si="61"/>
        <v>100</v>
      </c>
      <c r="E760" s="151"/>
    </row>
    <row r="761" spans="1:5" ht="30.75" customHeight="1" x14ac:dyDescent="0.25">
      <c r="A761" s="160" t="s">
        <v>641</v>
      </c>
      <c r="B761" s="158"/>
      <c r="C761" s="158"/>
      <c r="D761" s="158"/>
      <c r="E761" s="158"/>
    </row>
    <row r="762" spans="1:5" ht="78.75" customHeight="1" x14ac:dyDescent="0.25">
      <c r="A762" s="75" t="s">
        <v>556</v>
      </c>
      <c r="B762" s="7">
        <f t="shared" ref="B762:D762" si="62">B764</f>
        <v>418.3</v>
      </c>
      <c r="C762" s="7">
        <f t="shared" si="62"/>
        <v>414.53</v>
      </c>
      <c r="D762" s="7">
        <f t="shared" si="62"/>
        <v>99.098732966770257</v>
      </c>
      <c r="E762" s="27"/>
    </row>
    <row r="763" spans="1:5" ht="16.5" x14ac:dyDescent="0.25">
      <c r="A763" s="37" t="s">
        <v>19</v>
      </c>
      <c r="B763" s="123"/>
      <c r="C763" s="123"/>
      <c r="D763" s="123"/>
      <c r="E763" s="27"/>
    </row>
    <row r="764" spans="1:5" ht="168.75" customHeight="1" x14ac:dyDescent="0.25">
      <c r="A764" s="37" t="s">
        <v>557</v>
      </c>
      <c r="B764" s="124">
        <f>B765</f>
        <v>418.3</v>
      </c>
      <c r="C764" s="124">
        <f>C765</f>
        <v>414.53</v>
      </c>
      <c r="D764" s="124">
        <f>C764/B764*100</f>
        <v>99.098732966770257</v>
      </c>
      <c r="E764" s="154" t="s">
        <v>558</v>
      </c>
    </row>
    <row r="765" spans="1:5" ht="18.75" customHeight="1" x14ac:dyDescent="0.25">
      <c r="A765" s="37" t="s">
        <v>14</v>
      </c>
      <c r="B765" s="125">
        <v>418.3</v>
      </c>
      <c r="C765" s="124">
        <v>414.53</v>
      </c>
      <c r="D765" s="124">
        <f>C765/B765*100</f>
        <v>99.098732966770257</v>
      </c>
      <c r="E765" s="154"/>
    </row>
    <row r="766" spans="1:5" ht="57.75" customHeight="1" x14ac:dyDescent="0.25">
      <c r="A766" s="75" t="s">
        <v>559</v>
      </c>
      <c r="B766" s="7">
        <f>B768+B770</f>
        <v>4174.7</v>
      </c>
      <c r="C766" s="7">
        <f>C768+C770</f>
        <v>3799</v>
      </c>
      <c r="D766" s="62">
        <f>C766/B766*100</f>
        <v>91.000550937791942</v>
      </c>
      <c r="E766" s="27"/>
    </row>
    <row r="767" spans="1:5" ht="16.5" x14ac:dyDescent="0.25">
      <c r="A767" s="37" t="s">
        <v>19</v>
      </c>
      <c r="B767" s="71"/>
      <c r="C767" s="71"/>
      <c r="D767" s="124"/>
      <c r="E767" s="27"/>
    </row>
    <row r="768" spans="1:5" ht="78" customHeight="1" x14ac:dyDescent="0.25">
      <c r="A768" s="37" t="s">
        <v>560</v>
      </c>
      <c r="B768" s="71">
        <f>B769</f>
        <v>266.10000000000002</v>
      </c>
      <c r="C768" s="71">
        <f>C769</f>
        <v>266.02999999999997</v>
      </c>
      <c r="D768" s="71">
        <f>C768/B768*100</f>
        <v>99.973694099962401</v>
      </c>
      <c r="E768" s="154" t="s">
        <v>561</v>
      </c>
    </row>
    <row r="769" spans="1:5" ht="18.75" customHeight="1" x14ac:dyDescent="0.25">
      <c r="A769" s="37" t="s">
        <v>14</v>
      </c>
      <c r="B769" s="125">
        <v>266.10000000000002</v>
      </c>
      <c r="C769" s="124">
        <v>266.02999999999997</v>
      </c>
      <c r="D769" s="124">
        <f>C769/B769*100</f>
        <v>99.973694099962401</v>
      </c>
      <c r="E769" s="154"/>
    </row>
    <row r="770" spans="1:5" ht="119.25" customHeight="1" x14ac:dyDescent="0.25">
      <c r="A770" s="37" t="s">
        <v>562</v>
      </c>
      <c r="B770" s="71">
        <f>B771</f>
        <v>3908.6</v>
      </c>
      <c r="C770" s="71">
        <f>C771</f>
        <v>3532.97</v>
      </c>
      <c r="D770" s="71">
        <f>C770/B770*100</f>
        <v>90.389653584403618</v>
      </c>
      <c r="E770" s="154" t="s">
        <v>563</v>
      </c>
    </row>
    <row r="771" spans="1:5" ht="18.75" customHeight="1" x14ac:dyDescent="0.25">
      <c r="A771" s="37" t="s">
        <v>14</v>
      </c>
      <c r="B771" s="125">
        <v>3908.6</v>
      </c>
      <c r="C771" s="124">
        <v>3532.97</v>
      </c>
      <c r="D771" s="124">
        <f>C771/B771*100</f>
        <v>90.389653584403618</v>
      </c>
      <c r="E771" s="154"/>
    </row>
    <row r="772" spans="1:5" ht="75.75" customHeight="1" x14ac:dyDescent="0.25">
      <c r="A772" s="75" t="s">
        <v>564</v>
      </c>
      <c r="B772" s="62">
        <f>B774+B776+B778</f>
        <v>34474.299999999996</v>
      </c>
      <c r="C772" s="62">
        <f>C774+C776+C778</f>
        <v>30043.089999999997</v>
      </c>
      <c r="D772" s="62">
        <f>C772/B772*100</f>
        <v>87.146337996710599</v>
      </c>
      <c r="E772" s="27"/>
    </row>
    <row r="773" spans="1:5" ht="16.5" x14ac:dyDescent="0.25">
      <c r="A773" s="37" t="s">
        <v>19</v>
      </c>
      <c r="B773" s="71"/>
      <c r="C773" s="71"/>
      <c r="D773" s="124"/>
      <c r="E773" s="27"/>
    </row>
    <row r="774" spans="1:5" ht="127.5" customHeight="1" x14ac:dyDescent="0.25">
      <c r="A774" s="37" t="s">
        <v>565</v>
      </c>
      <c r="B774" s="71">
        <f>B775</f>
        <v>15292.5</v>
      </c>
      <c r="C774" s="71">
        <f>C775</f>
        <v>15010.43</v>
      </c>
      <c r="D774" s="71">
        <f t="shared" ref="D774:D781" si="63">C774/B774*100</f>
        <v>98.155501062612387</v>
      </c>
      <c r="E774" s="154" t="s">
        <v>566</v>
      </c>
    </row>
    <row r="775" spans="1:5" ht="18.75" customHeight="1" x14ac:dyDescent="0.25">
      <c r="A775" s="37" t="s">
        <v>14</v>
      </c>
      <c r="B775" s="125">
        <v>15292.5</v>
      </c>
      <c r="C775" s="124">
        <v>15010.43</v>
      </c>
      <c r="D775" s="124">
        <f t="shared" si="63"/>
        <v>98.155501062612387</v>
      </c>
      <c r="E775" s="154"/>
    </row>
    <row r="776" spans="1:5" ht="157.5" customHeight="1" x14ac:dyDescent="0.25">
      <c r="A776" s="37" t="s">
        <v>567</v>
      </c>
      <c r="B776" s="71">
        <f>B777</f>
        <v>16788.599999999999</v>
      </c>
      <c r="C776" s="71">
        <f>C777</f>
        <v>13727.63</v>
      </c>
      <c r="D776" s="71">
        <f t="shared" si="63"/>
        <v>81.767568469080203</v>
      </c>
      <c r="E776" s="154" t="s">
        <v>568</v>
      </c>
    </row>
    <row r="777" spans="1:5" ht="18.75" customHeight="1" x14ac:dyDescent="0.25">
      <c r="A777" s="37" t="s">
        <v>14</v>
      </c>
      <c r="B777" s="125">
        <v>16788.599999999999</v>
      </c>
      <c r="C777" s="124">
        <v>13727.63</v>
      </c>
      <c r="D777" s="124">
        <f t="shared" si="63"/>
        <v>81.767568469080203</v>
      </c>
      <c r="E777" s="154"/>
    </row>
    <row r="778" spans="1:5" ht="83.25" customHeight="1" x14ac:dyDescent="0.25">
      <c r="A778" s="37" t="s">
        <v>569</v>
      </c>
      <c r="B778" s="71">
        <f>B779</f>
        <v>2393.1999999999998</v>
      </c>
      <c r="C778" s="71">
        <f>C779</f>
        <v>1305.03</v>
      </c>
      <c r="D778" s="71">
        <f t="shared" si="63"/>
        <v>54.530753802440245</v>
      </c>
      <c r="E778" s="154" t="s">
        <v>570</v>
      </c>
    </row>
    <row r="779" spans="1:5" ht="18.75" customHeight="1" x14ac:dyDescent="0.25">
      <c r="A779" s="37" t="s">
        <v>14</v>
      </c>
      <c r="B779" s="125">
        <v>2393.1999999999998</v>
      </c>
      <c r="C779" s="124">
        <v>1305.03</v>
      </c>
      <c r="D779" s="124">
        <f t="shared" si="63"/>
        <v>54.530753802440245</v>
      </c>
      <c r="E779" s="154"/>
    </row>
    <row r="780" spans="1:5" ht="16.5" x14ac:dyDescent="0.25">
      <c r="A780" s="126" t="s">
        <v>571</v>
      </c>
      <c r="B780" s="127">
        <f>B762+B766+B772</f>
        <v>39067.299999999996</v>
      </c>
      <c r="C780" s="127">
        <f>C772+C766+C762</f>
        <v>34256.619999999995</v>
      </c>
      <c r="D780" s="128">
        <f t="shared" si="63"/>
        <v>87.68617232314493</v>
      </c>
      <c r="E780" s="39"/>
    </row>
    <row r="781" spans="1:5" ht="15.75" customHeight="1" x14ac:dyDescent="0.25">
      <c r="A781" s="154" t="s">
        <v>14</v>
      </c>
      <c r="B781" s="66">
        <f>B779+B777+B775+B771+B769+B765</f>
        <v>39067.300000000003</v>
      </c>
      <c r="C781" s="66">
        <f>C779+C777+C775+C771+C769+C765</f>
        <v>34256.619999999995</v>
      </c>
      <c r="D781" s="124">
        <f t="shared" si="63"/>
        <v>87.686172323144916</v>
      </c>
      <c r="E781" s="27"/>
    </row>
    <row r="782" spans="1:5" ht="21.75" customHeight="1" x14ac:dyDescent="0.25">
      <c r="A782" s="160" t="s">
        <v>642</v>
      </c>
      <c r="B782" s="160"/>
      <c r="C782" s="160"/>
      <c r="D782" s="160"/>
      <c r="E782" s="160"/>
    </row>
    <row r="783" spans="1:5" s="132" customFormat="1" ht="48.75" customHeight="1" x14ac:dyDescent="0.25">
      <c r="A783" s="139" t="s">
        <v>572</v>
      </c>
      <c r="B783" s="54">
        <f>B784</f>
        <v>21387.23</v>
      </c>
      <c r="C783" s="54">
        <f>C784</f>
        <v>9764.5299999999988</v>
      </c>
      <c r="D783" s="54">
        <f>C783/B783*100</f>
        <v>45.655889051550851</v>
      </c>
      <c r="E783" s="139"/>
    </row>
    <row r="784" spans="1:5" ht="82.5" x14ac:dyDescent="0.25">
      <c r="A784" s="129" t="s">
        <v>573</v>
      </c>
      <c r="B784" s="97">
        <f>B785+B789</f>
        <v>21387.23</v>
      </c>
      <c r="C784" s="97">
        <f>C785+C789</f>
        <v>9764.5299999999988</v>
      </c>
      <c r="D784" s="97">
        <f t="shared" ref="D784" si="64">D785</f>
        <v>0</v>
      </c>
      <c r="E784" s="51"/>
    </row>
    <row r="785" spans="1:5" ht="78.75" customHeight="1" x14ac:dyDescent="0.25">
      <c r="A785" s="52" t="s">
        <v>574</v>
      </c>
      <c r="B785" s="155">
        <f>B787</f>
        <v>8823.98</v>
      </c>
      <c r="C785" s="155">
        <f t="shared" ref="C785:D785" si="65">C787</f>
        <v>0</v>
      </c>
      <c r="D785" s="155">
        <f t="shared" si="65"/>
        <v>0</v>
      </c>
      <c r="E785" s="52"/>
    </row>
    <row r="786" spans="1:5" ht="78" customHeight="1" x14ac:dyDescent="0.25">
      <c r="A786" s="52" t="s">
        <v>575</v>
      </c>
      <c r="B786" s="155">
        <v>0</v>
      </c>
      <c r="C786" s="155">
        <v>0</v>
      </c>
      <c r="D786" s="155">
        <v>0</v>
      </c>
      <c r="E786" s="52" t="s">
        <v>576</v>
      </c>
    </row>
    <row r="787" spans="1:5" ht="294" customHeight="1" x14ac:dyDescent="0.25">
      <c r="A787" s="52" t="s">
        <v>577</v>
      </c>
      <c r="B787" s="155">
        <f>B788</f>
        <v>8823.98</v>
      </c>
      <c r="C787" s="155">
        <f>C788</f>
        <v>0</v>
      </c>
      <c r="D787" s="155">
        <v>0</v>
      </c>
      <c r="E787" s="52" t="s">
        <v>578</v>
      </c>
    </row>
    <row r="788" spans="1:5" ht="21.75" customHeight="1" x14ac:dyDescent="0.25">
      <c r="A788" s="52" t="s">
        <v>14</v>
      </c>
      <c r="B788" s="155">
        <v>8823.98</v>
      </c>
      <c r="C788" s="155">
        <v>0</v>
      </c>
      <c r="D788" s="155">
        <v>0</v>
      </c>
      <c r="E788" s="52"/>
    </row>
    <row r="789" spans="1:5" ht="335.25" customHeight="1" x14ac:dyDescent="0.25">
      <c r="A789" s="52" t="s">
        <v>579</v>
      </c>
      <c r="B789" s="155">
        <f>B790+B791+B792</f>
        <v>12563.25</v>
      </c>
      <c r="C789" s="155">
        <f>C790+C791+C792</f>
        <v>9764.5299999999988</v>
      </c>
      <c r="D789" s="155">
        <f>C789/B789*100</f>
        <v>77.722961813225069</v>
      </c>
      <c r="E789" s="52" t="s">
        <v>580</v>
      </c>
    </row>
    <row r="790" spans="1:5" ht="18.75" customHeight="1" x14ac:dyDescent="0.25">
      <c r="A790" s="52" t="s">
        <v>11</v>
      </c>
      <c r="B790" s="155">
        <v>2798.7</v>
      </c>
      <c r="C790" s="155">
        <v>2798.63</v>
      </c>
      <c r="D790" s="155">
        <f>C790/B790*100</f>
        <v>99.997498838746566</v>
      </c>
      <c r="E790" s="52"/>
    </row>
    <row r="791" spans="1:5" ht="18.75" customHeight="1" x14ac:dyDescent="0.25">
      <c r="A791" s="52" t="s">
        <v>14</v>
      </c>
      <c r="B791" s="155">
        <v>1713.8</v>
      </c>
      <c r="C791" s="155">
        <v>0</v>
      </c>
      <c r="D791" s="155">
        <f t="shared" ref="D791:D792" si="66">C791/B791*100</f>
        <v>0</v>
      </c>
      <c r="E791" s="52"/>
    </row>
    <row r="792" spans="1:5" ht="18.75" customHeight="1" x14ac:dyDescent="0.25">
      <c r="A792" s="52" t="s">
        <v>43</v>
      </c>
      <c r="B792" s="155">
        <v>8050.75</v>
      </c>
      <c r="C792" s="155">
        <v>6965.9</v>
      </c>
      <c r="D792" s="155">
        <f t="shared" si="66"/>
        <v>86.524857932490761</v>
      </c>
      <c r="E792" s="52"/>
    </row>
    <row r="793" spans="1:5" s="132" customFormat="1" ht="42" customHeight="1" x14ac:dyDescent="0.25">
      <c r="A793" s="75" t="s">
        <v>581</v>
      </c>
      <c r="B793" s="54">
        <f>B794</f>
        <v>319032.45</v>
      </c>
      <c r="C793" s="54">
        <f t="shared" ref="C793:D793" si="67">C794</f>
        <v>256259.56</v>
      </c>
      <c r="D793" s="155">
        <f t="shared" si="67"/>
        <v>80.323979582641201</v>
      </c>
      <c r="E793" s="156"/>
    </row>
    <row r="794" spans="1:5" ht="82.5" x14ac:dyDescent="0.25">
      <c r="A794" s="27" t="s">
        <v>582</v>
      </c>
      <c r="B794" s="12">
        <f>B796+B799</f>
        <v>319032.45</v>
      </c>
      <c r="C794" s="12">
        <f>C796+C799</f>
        <v>256259.56</v>
      </c>
      <c r="D794" s="12">
        <f>C794/B794*100</f>
        <v>80.323979582641201</v>
      </c>
      <c r="E794" s="151"/>
    </row>
    <row r="795" spans="1:5" ht="16.5" x14ac:dyDescent="0.25">
      <c r="A795" s="41" t="s">
        <v>19</v>
      </c>
      <c r="B795" s="153"/>
      <c r="C795" s="155"/>
      <c r="D795" s="155"/>
      <c r="E795" s="151"/>
    </row>
    <row r="796" spans="1:5" ht="324" customHeight="1" x14ac:dyDescent="0.25">
      <c r="A796" s="154" t="s">
        <v>583</v>
      </c>
      <c r="B796" s="153">
        <f>B797+B798</f>
        <v>245206.2</v>
      </c>
      <c r="C796" s="153">
        <f>C797+C798</f>
        <v>219933.38999999998</v>
      </c>
      <c r="D796" s="153">
        <f t="shared" ref="D796:D804" si="68">C796/B796*100</f>
        <v>89.693241851144052</v>
      </c>
      <c r="E796" s="151" t="s">
        <v>584</v>
      </c>
    </row>
    <row r="797" spans="1:5" ht="18.75" customHeight="1" x14ac:dyDescent="0.25">
      <c r="A797" s="52" t="s">
        <v>11</v>
      </c>
      <c r="B797" s="155">
        <v>205795.6</v>
      </c>
      <c r="C797" s="155">
        <v>197940.05</v>
      </c>
      <c r="D797" s="155">
        <f>C797/B797*100</f>
        <v>96.18283870014713</v>
      </c>
      <c r="E797" s="52"/>
    </row>
    <row r="798" spans="1:5" ht="18.75" customHeight="1" x14ac:dyDescent="0.25">
      <c r="A798" s="52" t="s">
        <v>14</v>
      </c>
      <c r="B798" s="155">
        <v>39410.6</v>
      </c>
      <c r="C798" s="155">
        <v>21993.34</v>
      </c>
      <c r="D798" s="155">
        <f t="shared" ref="D798" si="69">C798/B798*100</f>
        <v>55.805646196708501</v>
      </c>
      <c r="E798" s="52"/>
    </row>
    <row r="799" spans="1:5" ht="117.75" customHeight="1" x14ac:dyDescent="0.25">
      <c r="A799" s="154" t="s">
        <v>585</v>
      </c>
      <c r="B799" s="153">
        <f>B800+B803+B805+B807</f>
        <v>73826.25</v>
      </c>
      <c r="C799" s="153">
        <f>C800+C803+C805+C807</f>
        <v>36326.170000000006</v>
      </c>
      <c r="D799" s="153">
        <f t="shared" si="68"/>
        <v>49.204950813565645</v>
      </c>
      <c r="E799" s="151"/>
    </row>
    <row r="800" spans="1:5" ht="409.5" customHeight="1" x14ac:dyDescent="0.25">
      <c r="A800" s="154" t="s">
        <v>586</v>
      </c>
      <c r="B800" s="153">
        <f>B801+B802</f>
        <v>19437.400000000001</v>
      </c>
      <c r="C800" s="153">
        <f>C801+C802</f>
        <v>19396.5</v>
      </c>
      <c r="D800" s="155">
        <f t="shared" si="68"/>
        <v>99.789580911027187</v>
      </c>
      <c r="E800" s="150" t="s">
        <v>656</v>
      </c>
    </row>
    <row r="801" spans="1:5" ht="222.75" customHeight="1" x14ac:dyDescent="0.25">
      <c r="A801" s="52" t="s">
        <v>11</v>
      </c>
      <c r="B801" s="155">
        <v>17367</v>
      </c>
      <c r="C801" s="155">
        <v>17367</v>
      </c>
      <c r="D801" s="155">
        <f>C801/B801*100</f>
        <v>100</v>
      </c>
      <c r="E801" s="170" t="s">
        <v>657</v>
      </c>
    </row>
    <row r="802" spans="1:5" ht="409.5" customHeight="1" x14ac:dyDescent="0.25">
      <c r="A802" s="52" t="s">
        <v>14</v>
      </c>
      <c r="B802" s="155">
        <v>2070.4</v>
      </c>
      <c r="C802" s="155">
        <v>2029.5</v>
      </c>
      <c r="D802" s="155">
        <f t="shared" ref="D802" si="70">C802/B802*100</f>
        <v>98.024536321483765</v>
      </c>
      <c r="E802" s="170"/>
    </row>
    <row r="803" spans="1:5" ht="49.5" x14ac:dyDescent="0.25">
      <c r="A803" s="154" t="s">
        <v>587</v>
      </c>
      <c r="B803" s="153">
        <f>B804</f>
        <v>29.42</v>
      </c>
      <c r="C803" s="153">
        <f>C804</f>
        <v>0</v>
      </c>
      <c r="D803" s="155">
        <f t="shared" si="68"/>
        <v>0</v>
      </c>
      <c r="E803" s="151" t="s">
        <v>588</v>
      </c>
    </row>
    <row r="804" spans="1:5" ht="18.75" customHeight="1" x14ac:dyDescent="0.25">
      <c r="A804" s="52" t="s">
        <v>43</v>
      </c>
      <c r="B804" s="155">
        <v>29.42</v>
      </c>
      <c r="C804" s="155">
        <v>0</v>
      </c>
      <c r="D804" s="155">
        <f t="shared" si="68"/>
        <v>0</v>
      </c>
      <c r="E804" s="52"/>
    </row>
    <row r="805" spans="1:5" ht="409.5" customHeight="1" x14ac:dyDescent="0.25">
      <c r="A805" s="154" t="s">
        <v>589</v>
      </c>
      <c r="B805" s="153">
        <f>B806</f>
        <v>53772.53</v>
      </c>
      <c r="C805" s="153">
        <f>C806</f>
        <v>16753.63</v>
      </c>
      <c r="D805" s="153">
        <f>C805/B805*100</f>
        <v>31.156484547035451</v>
      </c>
      <c r="E805" s="151" t="s">
        <v>658</v>
      </c>
    </row>
    <row r="806" spans="1:5" ht="409.5" customHeight="1" x14ac:dyDescent="0.25">
      <c r="A806" s="52" t="s">
        <v>14</v>
      </c>
      <c r="B806" s="155">
        <v>53772.53</v>
      </c>
      <c r="C806" s="155">
        <v>16753.63</v>
      </c>
      <c r="D806" s="155">
        <f t="shared" ref="D806" si="71">C806/B806*100</f>
        <v>31.156484547035451</v>
      </c>
      <c r="E806" s="150" t="s">
        <v>659</v>
      </c>
    </row>
    <row r="807" spans="1:5" ht="191.25" customHeight="1" x14ac:dyDescent="0.25">
      <c r="A807" s="154" t="s">
        <v>590</v>
      </c>
      <c r="B807" s="153">
        <f>B808</f>
        <v>586.9</v>
      </c>
      <c r="C807" s="153">
        <f>C808</f>
        <v>176.04</v>
      </c>
      <c r="D807" s="153">
        <f>C807/B807*100</f>
        <v>29.994888396660418</v>
      </c>
      <c r="E807" s="151" t="s">
        <v>591</v>
      </c>
    </row>
    <row r="808" spans="1:5" ht="18.75" customHeight="1" x14ac:dyDescent="0.25">
      <c r="A808" s="52" t="s">
        <v>14</v>
      </c>
      <c r="B808" s="155">
        <v>586.9</v>
      </c>
      <c r="C808" s="155">
        <v>176.04</v>
      </c>
      <c r="D808" s="155">
        <f t="shared" ref="D808" si="72">C808/B808*100</f>
        <v>29.994888396660418</v>
      </c>
      <c r="E808" s="52"/>
    </row>
    <row r="809" spans="1:5" s="132" customFormat="1" ht="66" x14ac:dyDescent="0.25">
      <c r="A809" s="27" t="s">
        <v>592</v>
      </c>
      <c r="B809" s="153">
        <f>B810</f>
        <v>13408.469999999998</v>
      </c>
      <c r="C809" s="153">
        <f t="shared" ref="C809:D809" si="73">C810</f>
        <v>10541.98</v>
      </c>
      <c r="D809" s="153">
        <f t="shared" si="73"/>
        <v>78.621796521154181</v>
      </c>
      <c r="E809" s="151"/>
    </row>
    <row r="810" spans="1:5" ht="49.5" x14ac:dyDescent="0.25">
      <c r="A810" s="130" t="s">
        <v>593</v>
      </c>
      <c r="B810" s="12">
        <f>B812+B816+B820+B818</f>
        <v>13408.469999999998</v>
      </c>
      <c r="C810" s="12">
        <f>C812+C816+C820+C818</f>
        <v>10541.98</v>
      </c>
      <c r="D810" s="12">
        <f>C810/B810*100</f>
        <v>78.621796521154181</v>
      </c>
      <c r="E810" s="151"/>
    </row>
    <row r="811" spans="1:5" ht="16.5" x14ac:dyDescent="0.25">
      <c r="A811" s="41" t="s">
        <v>19</v>
      </c>
      <c r="B811" s="153"/>
      <c r="C811" s="155"/>
      <c r="D811" s="155"/>
      <c r="E811" s="151"/>
    </row>
    <row r="812" spans="1:5" ht="395.25" customHeight="1" x14ac:dyDescent="0.25">
      <c r="A812" s="154" t="s">
        <v>594</v>
      </c>
      <c r="B812" s="153">
        <f>B813+B814+B815</f>
        <v>7012.7099999999991</v>
      </c>
      <c r="C812" s="153">
        <f>C813+C814+C815</f>
        <v>4146.22</v>
      </c>
      <c r="D812" s="153">
        <f>C812/B812*100</f>
        <v>59.124361338198796</v>
      </c>
      <c r="E812" s="151" t="s">
        <v>595</v>
      </c>
    </row>
    <row r="813" spans="1:5" ht="18.75" customHeight="1" x14ac:dyDescent="0.25">
      <c r="A813" s="52" t="s">
        <v>11</v>
      </c>
      <c r="B813" s="155">
        <v>5955.53</v>
      </c>
      <c r="C813" s="155">
        <v>3527.67</v>
      </c>
      <c r="D813" s="155">
        <f>C813/B813*100</f>
        <v>59.23351909905584</v>
      </c>
      <c r="E813" s="52"/>
    </row>
    <row r="814" spans="1:5" ht="18.75" customHeight="1" x14ac:dyDescent="0.25">
      <c r="A814" s="52" t="s">
        <v>14</v>
      </c>
      <c r="B814" s="155">
        <v>363.2</v>
      </c>
      <c r="C814" s="155">
        <v>207.31</v>
      </c>
      <c r="D814" s="155">
        <f t="shared" ref="D814:D815" si="74">C814/B814*100</f>
        <v>57.078744493392072</v>
      </c>
      <c r="E814" s="52"/>
    </row>
    <row r="815" spans="1:5" ht="18.75" customHeight="1" x14ac:dyDescent="0.25">
      <c r="A815" s="52" t="s">
        <v>57</v>
      </c>
      <c r="B815" s="155">
        <v>693.98</v>
      </c>
      <c r="C815" s="155">
        <v>411.24</v>
      </c>
      <c r="D815" s="155">
        <f t="shared" si="74"/>
        <v>59.258191878728496</v>
      </c>
      <c r="E815" s="52"/>
    </row>
    <row r="816" spans="1:5" ht="99" x14ac:dyDescent="0.25">
      <c r="A816" s="154" t="s">
        <v>596</v>
      </c>
      <c r="B816" s="153">
        <f>B817</f>
        <v>4450.68</v>
      </c>
      <c r="C816" s="153">
        <f>C817</f>
        <v>4450.68</v>
      </c>
      <c r="D816" s="153">
        <f>C816/B816*100</f>
        <v>100</v>
      </c>
      <c r="E816" s="151" t="s">
        <v>597</v>
      </c>
    </row>
    <row r="817" spans="1:5" ht="18.75" customHeight="1" x14ac:dyDescent="0.25">
      <c r="A817" s="52" t="s">
        <v>57</v>
      </c>
      <c r="B817" s="155">
        <v>4450.68</v>
      </c>
      <c r="C817" s="155">
        <v>4450.68</v>
      </c>
      <c r="D817" s="155">
        <f t="shared" ref="D817" si="75">C817/B817*100</f>
        <v>100</v>
      </c>
      <c r="E817" s="52"/>
    </row>
    <row r="818" spans="1:5" ht="118.5" customHeight="1" x14ac:dyDescent="0.25">
      <c r="A818" s="154" t="s">
        <v>598</v>
      </c>
      <c r="B818" s="153">
        <f>B819</f>
        <v>1936.87</v>
      </c>
      <c r="C818" s="153">
        <f>C819</f>
        <v>1936.87</v>
      </c>
      <c r="D818" s="153">
        <f>C818/B818*100</f>
        <v>100</v>
      </c>
      <c r="E818" s="151" t="s">
        <v>599</v>
      </c>
    </row>
    <row r="819" spans="1:5" ht="18.75" customHeight="1" x14ac:dyDescent="0.25">
      <c r="A819" s="52" t="s">
        <v>11</v>
      </c>
      <c r="B819" s="155">
        <v>1936.87</v>
      </c>
      <c r="C819" s="155">
        <v>1936.87</v>
      </c>
      <c r="D819" s="155">
        <f>C819/B819*100</f>
        <v>100</v>
      </c>
      <c r="E819" s="52"/>
    </row>
    <row r="820" spans="1:5" ht="33" x14ac:dyDescent="0.25">
      <c r="A820" s="154" t="s">
        <v>600</v>
      </c>
      <c r="B820" s="153">
        <f>B821</f>
        <v>8.2100000000000009</v>
      </c>
      <c r="C820" s="153">
        <f>C821</f>
        <v>8.2100000000000009</v>
      </c>
      <c r="D820" s="153">
        <f>C820/B820*100</f>
        <v>100</v>
      </c>
      <c r="E820" s="151"/>
    </row>
    <row r="821" spans="1:5" ht="18.75" customHeight="1" x14ac:dyDescent="0.25">
      <c r="A821" s="52" t="s">
        <v>11</v>
      </c>
      <c r="B821" s="155">
        <v>8.2100000000000009</v>
      </c>
      <c r="C821" s="155">
        <v>8.2100000000000009</v>
      </c>
      <c r="D821" s="155">
        <f>C821/B821*100</f>
        <v>100</v>
      </c>
      <c r="E821" s="52"/>
    </row>
    <row r="822" spans="1:5" s="132" customFormat="1" ht="82.5" x14ac:dyDescent="0.25">
      <c r="A822" s="27" t="s">
        <v>601</v>
      </c>
      <c r="B822" s="12">
        <f>B823</f>
        <v>19491.2</v>
      </c>
      <c r="C822" s="12">
        <f t="shared" ref="C822:D822" si="76">C823</f>
        <v>18811.46</v>
      </c>
      <c r="D822" s="12">
        <f t="shared" si="76"/>
        <v>96.512580036118862</v>
      </c>
      <c r="E822" s="151"/>
    </row>
    <row r="823" spans="1:5" ht="88.5" customHeight="1" x14ac:dyDescent="0.25">
      <c r="A823" s="27" t="s">
        <v>602</v>
      </c>
      <c r="B823" s="12">
        <f>B825+B827</f>
        <v>19491.2</v>
      </c>
      <c r="C823" s="12">
        <f>C825+C827</f>
        <v>18811.46</v>
      </c>
      <c r="D823" s="12">
        <f>C823/B823*100</f>
        <v>96.512580036118862</v>
      </c>
      <c r="E823" s="151"/>
    </row>
    <row r="824" spans="1:5" ht="16.5" x14ac:dyDescent="0.25">
      <c r="A824" s="41" t="s">
        <v>19</v>
      </c>
      <c r="B824" s="153"/>
      <c r="C824" s="155"/>
      <c r="D824" s="155"/>
      <c r="E824" s="151"/>
    </row>
    <row r="825" spans="1:5" ht="33" x14ac:dyDescent="0.25">
      <c r="A825" s="154" t="s">
        <v>603</v>
      </c>
      <c r="B825" s="153">
        <f>B826</f>
        <v>13602.2</v>
      </c>
      <c r="C825" s="153">
        <f>C826</f>
        <v>13152.32</v>
      </c>
      <c r="D825" s="153">
        <f t="shared" ref="D825:D833" si="77">C825/B825*100</f>
        <v>96.692593845113279</v>
      </c>
      <c r="E825" s="151"/>
    </row>
    <row r="826" spans="1:5" ht="18.75" customHeight="1" x14ac:dyDescent="0.25">
      <c r="A826" s="52" t="s">
        <v>14</v>
      </c>
      <c r="B826" s="155">
        <v>13602.2</v>
      </c>
      <c r="C826" s="155">
        <v>13152.32</v>
      </c>
      <c r="D826" s="155">
        <f t="shared" si="77"/>
        <v>96.692593845113279</v>
      </c>
      <c r="E826" s="52"/>
    </row>
    <row r="827" spans="1:5" ht="33" x14ac:dyDescent="0.25">
      <c r="A827" s="154" t="s">
        <v>604</v>
      </c>
      <c r="B827" s="153">
        <f>B828</f>
        <v>5889</v>
      </c>
      <c r="C827" s="153">
        <f>C828</f>
        <v>5659.14</v>
      </c>
      <c r="D827" s="153">
        <f t="shared" si="77"/>
        <v>96.096790626591954</v>
      </c>
      <c r="E827" s="151"/>
    </row>
    <row r="828" spans="1:5" ht="18.75" customHeight="1" x14ac:dyDescent="0.25">
      <c r="A828" s="52" t="s">
        <v>14</v>
      </c>
      <c r="B828" s="155">
        <v>5889</v>
      </c>
      <c r="C828" s="155">
        <v>5659.14</v>
      </c>
      <c r="D828" s="155">
        <f t="shared" si="77"/>
        <v>96.096790626591954</v>
      </c>
      <c r="E828" s="52"/>
    </row>
    <row r="829" spans="1:5" ht="16.5" x14ac:dyDescent="0.25">
      <c r="A829" s="39" t="s">
        <v>32</v>
      </c>
      <c r="B829" s="9">
        <f>B783+B793+B809+B822</f>
        <v>373319.35</v>
      </c>
      <c r="C829" s="9">
        <f>C783+C793+C809+C822</f>
        <v>295377.52999999997</v>
      </c>
      <c r="D829" s="9">
        <f t="shared" si="77"/>
        <v>79.12194479069997</v>
      </c>
      <c r="E829" s="32"/>
    </row>
    <row r="830" spans="1:5" ht="16.5" x14ac:dyDescent="0.25">
      <c r="A830" s="41" t="s">
        <v>57</v>
      </c>
      <c r="B830" s="153">
        <v>5144.66</v>
      </c>
      <c r="C830" s="153">
        <v>4861.92</v>
      </c>
      <c r="D830" s="153">
        <f>C830/B830*100</f>
        <v>94.504204359471771</v>
      </c>
      <c r="E830" s="151"/>
    </row>
    <row r="831" spans="1:5" ht="16.5" x14ac:dyDescent="0.25">
      <c r="A831" s="154" t="s">
        <v>11</v>
      </c>
      <c r="B831" s="153">
        <v>233861.91</v>
      </c>
      <c r="C831" s="153">
        <v>223578.43</v>
      </c>
      <c r="D831" s="153">
        <f t="shared" si="77"/>
        <v>95.602755489339842</v>
      </c>
      <c r="E831" s="151"/>
    </row>
    <row r="832" spans="1:5" ht="16.5" x14ac:dyDescent="0.25">
      <c r="A832" s="154" t="s">
        <v>14</v>
      </c>
      <c r="B832" s="153">
        <v>126232.61</v>
      </c>
      <c r="C832" s="153">
        <v>59971.28</v>
      </c>
      <c r="D832" s="153">
        <f t="shared" si="77"/>
        <v>47.508547910084403</v>
      </c>
      <c r="E832" s="151"/>
    </row>
    <row r="833" spans="1:5" ht="16.5" x14ac:dyDescent="0.25">
      <c r="A833" s="154" t="s">
        <v>43</v>
      </c>
      <c r="B833" s="153">
        <v>8080.17</v>
      </c>
      <c r="C833" s="153">
        <v>6965.9</v>
      </c>
      <c r="D833" s="153">
        <f t="shared" si="77"/>
        <v>86.209819842899336</v>
      </c>
      <c r="E833" s="151"/>
    </row>
    <row r="834" spans="1:5" s="44" customFormat="1" ht="23.25" customHeight="1" x14ac:dyDescent="0.25">
      <c r="A834" s="160" t="s">
        <v>648</v>
      </c>
      <c r="B834" s="160"/>
      <c r="C834" s="160"/>
      <c r="D834" s="160"/>
      <c r="E834" s="160"/>
    </row>
    <row r="835" spans="1:5" s="44" customFormat="1" ht="73.5" customHeight="1" x14ac:dyDescent="0.25">
      <c r="A835" s="27" t="s">
        <v>643</v>
      </c>
      <c r="B835" s="153">
        <f t="shared" ref="B835:D837" si="78">B836</f>
        <v>5655.5</v>
      </c>
      <c r="C835" s="155">
        <f t="shared" si="78"/>
        <v>5655.5</v>
      </c>
      <c r="D835" s="155">
        <f t="shared" si="78"/>
        <v>100</v>
      </c>
      <c r="E835" s="154"/>
    </row>
    <row r="836" spans="1:5" s="20" customFormat="1" ht="160.5" customHeight="1" x14ac:dyDescent="0.25">
      <c r="A836" s="27" t="s">
        <v>644</v>
      </c>
      <c r="B836" s="153">
        <f t="shared" si="78"/>
        <v>5655.5</v>
      </c>
      <c r="C836" s="155">
        <f t="shared" si="78"/>
        <v>5655.5</v>
      </c>
      <c r="D836" s="155">
        <f t="shared" si="78"/>
        <v>100</v>
      </c>
      <c r="E836" s="154"/>
    </row>
    <row r="837" spans="1:5" s="20" customFormat="1" ht="42.75" customHeight="1" x14ac:dyDescent="0.25">
      <c r="A837" s="154" t="s">
        <v>645</v>
      </c>
      <c r="B837" s="153">
        <f t="shared" si="78"/>
        <v>5655.5</v>
      </c>
      <c r="C837" s="155">
        <f t="shared" si="78"/>
        <v>5655.5</v>
      </c>
      <c r="D837" s="155">
        <f t="shared" si="78"/>
        <v>100</v>
      </c>
      <c r="E837" s="154"/>
    </row>
    <row r="838" spans="1:5" s="20" customFormat="1" ht="295.5" customHeight="1" x14ac:dyDescent="0.25">
      <c r="A838" s="154" t="s">
        <v>646</v>
      </c>
      <c r="B838" s="153">
        <v>5655.5</v>
      </c>
      <c r="C838" s="155">
        <v>5655.5</v>
      </c>
      <c r="D838" s="155">
        <f>C838/B838*100</f>
        <v>100</v>
      </c>
      <c r="E838" s="78" t="s">
        <v>647</v>
      </c>
    </row>
    <row r="839" spans="1:5" ht="16.5" x14ac:dyDescent="0.25">
      <c r="A839" s="114" t="s">
        <v>161</v>
      </c>
      <c r="B839" s="9">
        <f>B835</f>
        <v>5655.5</v>
      </c>
      <c r="C839" s="9">
        <f>C835</f>
        <v>5655.5</v>
      </c>
      <c r="D839" s="9">
        <f>C839/B839*100</f>
        <v>100</v>
      </c>
      <c r="E839" s="39"/>
    </row>
    <row r="840" spans="1:5" ht="21" customHeight="1" x14ac:dyDescent="0.25">
      <c r="A840" s="41" t="s">
        <v>11</v>
      </c>
      <c r="B840" s="153"/>
      <c r="C840" s="155"/>
      <c r="D840" s="155"/>
      <c r="E840" s="154"/>
    </row>
    <row r="841" spans="1:5" ht="21" customHeight="1" x14ac:dyDescent="0.25">
      <c r="A841" s="41" t="s">
        <v>14</v>
      </c>
      <c r="B841" s="153">
        <v>5655.5</v>
      </c>
      <c r="C841" s="155">
        <v>5655.5</v>
      </c>
      <c r="D841" s="153">
        <f>C841/B841*100</f>
        <v>100</v>
      </c>
      <c r="E841" s="154"/>
    </row>
    <row r="842" spans="1:5" ht="33" customHeight="1" x14ac:dyDescent="0.25">
      <c r="A842" s="144" t="s">
        <v>649</v>
      </c>
      <c r="B842" s="147">
        <f>B839+B829+B780+B757+B720+B697+B638+B591+B513+B433+B362+B293+B269+B213+B186+B148+B110+B98+B65+B38+B19</f>
        <v>4168407.2599999993</v>
      </c>
      <c r="C842" s="147">
        <f>C839+C829+C780+C757+C720+C697+C638+C591+C513+C433+C362+C293+C269+C213+C186+C148+C110+C98+C65+C38+C19</f>
        <v>4023733.8499999996</v>
      </c>
      <c r="D842" s="147">
        <f>C842/B842*100</f>
        <v>96.529288023550748</v>
      </c>
      <c r="E842" s="145"/>
    </row>
    <row r="843" spans="1:5" ht="16.5" x14ac:dyDescent="0.25">
      <c r="A843" s="146" t="s">
        <v>57</v>
      </c>
      <c r="B843" s="148">
        <f>B149+B187+B363+B514+B830</f>
        <v>10993.41</v>
      </c>
      <c r="C843" s="148">
        <f>C149+C187+C363+C514+C830</f>
        <v>10710.67</v>
      </c>
      <c r="D843" s="148">
        <f>C843/B843*100</f>
        <v>97.428095559066747</v>
      </c>
      <c r="E843" s="143"/>
    </row>
    <row r="844" spans="1:5" ht="16.5" x14ac:dyDescent="0.25">
      <c r="A844" s="146" t="s">
        <v>11</v>
      </c>
      <c r="B844" s="148">
        <f>B20+B66+B150+B188+B364+B434+B515+B592+B639+B698+B721+B758+B831</f>
        <v>1942508.9499999997</v>
      </c>
      <c r="C844" s="148">
        <f>C20+C66+C150+C188+C364+C434+C515+C592+C639+C698+C721+C758+C831</f>
        <v>1924965.8</v>
      </c>
      <c r="D844" s="148">
        <f t="shared" ref="D844:D846" si="79">C844/B844*100</f>
        <v>99.096881895962454</v>
      </c>
      <c r="E844" s="143"/>
    </row>
    <row r="845" spans="1:5" ht="16.5" x14ac:dyDescent="0.25">
      <c r="A845" s="146" t="s">
        <v>14</v>
      </c>
      <c r="B845" s="148">
        <f>B21+B39+B67+B99+B111+B151+B189+B215+B271+B294+B365+B435+B516+B593+B640+B699+B722+B759+B781+B832+B841</f>
        <v>1555748.21</v>
      </c>
      <c r="C845" s="148">
        <f>C21+C39+C67+C99+C111+C151+C189+C215+C271+C294+C365+C435+C516+C593+C640+C699+C722+C759+C781+C832+C841</f>
        <v>1453460.5200000003</v>
      </c>
      <c r="D845" s="148">
        <f t="shared" si="79"/>
        <v>93.425177072837528</v>
      </c>
      <c r="E845" s="143"/>
    </row>
    <row r="846" spans="1:5" ht="16.5" x14ac:dyDescent="0.25">
      <c r="A846" s="146" t="s">
        <v>43</v>
      </c>
      <c r="B846" s="148">
        <f>B69+B295+B436+B517+B595+B641+B723+B760+B833</f>
        <v>659156.68000000005</v>
      </c>
      <c r="C846" s="148">
        <f>C69+C295+C436+C517+C595+C641+C723+C760+C833</f>
        <v>634596.86</v>
      </c>
      <c r="D846" s="148">
        <f t="shared" si="79"/>
        <v>96.274054296165204</v>
      </c>
      <c r="E846" s="143"/>
    </row>
    <row r="847" spans="1:5" x14ac:dyDescent="0.25">
      <c r="B847" s="149"/>
      <c r="C847" s="149"/>
    </row>
    <row r="848" spans="1:5" x14ac:dyDescent="0.25">
      <c r="B848" s="149"/>
      <c r="C848" s="149"/>
    </row>
  </sheetData>
  <mergeCells count="41">
    <mergeCell ref="A782:E782"/>
    <mergeCell ref="E801:E802"/>
    <mergeCell ref="A532:A533"/>
    <mergeCell ref="B532:B533"/>
    <mergeCell ref="C532:C533"/>
    <mergeCell ref="D532:D533"/>
    <mergeCell ref="E532:E533"/>
    <mergeCell ref="A596:E596"/>
    <mergeCell ref="A642:E642"/>
    <mergeCell ref="A700:E700"/>
    <mergeCell ref="A724:E724"/>
    <mergeCell ref="A761:E761"/>
    <mergeCell ref="D410:D411"/>
    <mergeCell ref="E410:E411"/>
    <mergeCell ref="A437:E437"/>
    <mergeCell ref="E446:E449"/>
    <mergeCell ref="A518:E518"/>
    <mergeCell ref="H221:R221"/>
    <mergeCell ref="A272:E272"/>
    <mergeCell ref="E276:E278"/>
    <mergeCell ref="A281:A283"/>
    <mergeCell ref="B281:B283"/>
    <mergeCell ref="C281:C283"/>
    <mergeCell ref="D281:D283"/>
    <mergeCell ref="E281:E283"/>
    <mergeCell ref="A112:E112"/>
    <mergeCell ref="A3:E3"/>
    <mergeCell ref="A834:E834"/>
    <mergeCell ref="A7:E7"/>
    <mergeCell ref="A22:E22"/>
    <mergeCell ref="A40:E40"/>
    <mergeCell ref="A70:E70"/>
    <mergeCell ref="A100:E100"/>
    <mergeCell ref="A296:E296"/>
    <mergeCell ref="A152:E152"/>
    <mergeCell ref="A190:E190"/>
    <mergeCell ref="A216:E216"/>
    <mergeCell ref="A366:E366"/>
    <mergeCell ref="A410:A411"/>
    <mergeCell ref="B410:B411"/>
    <mergeCell ref="C410:C411"/>
  </mergeCells>
  <pageMargins left="0" right="0" top="0" bottom="0" header="0" footer="0"/>
  <pageSetup paperSize="9" scale="55" firstPageNumber="48" fitToHeight="0" orientation="portrait" useFirstPageNumber="1" r:id="rId1"/>
  <headerFooter>
    <oddFooter>&amp;R &amp;P</oddFooter>
  </headerFooter>
  <rowBreaks count="15" manualBreakCount="15">
    <brk id="69" max="4" man="1"/>
    <brk id="146" max="4" man="1"/>
    <brk id="168" max="4" man="1"/>
    <brk id="189" max="4" man="1"/>
    <brk id="206" max="4" man="1"/>
    <brk id="278" max="4" man="1"/>
    <brk id="290" max="4" man="1"/>
    <brk id="531" max="4" man="1"/>
    <brk id="609" max="4" man="1"/>
    <brk id="622" max="4" man="1"/>
    <brk id="641" max="4" man="1"/>
    <brk id="665" max="4" man="1"/>
    <brk id="699" max="4" man="1"/>
    <brk id="771" max="4" man="1"/>
    <brk id="78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2016-05-13T09:50:37Z</dcterms:modified>
</cp:coreProperties>
</file>